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15" windowWidth="14445" windowHeight="11640" tabRatio="616" activeTab="0"/>
  </bookViews>
  <sheets>
    <sheet name="Приложение 6 2013" sheetId="1" r:id="rId1"/>
  </sheets>
  <definedNames>
    <definedName name="_xlnm.Print_Titles" localSheetId="0">'Приложение 6 2013'!$12:$14</definedName>
    <definedName name="_xlnm.Print_Area" localSheetId="0">'Приложение 6 2013'!$A$1:$F$258</definedName>
  </definedNames>
  <calcPr fullCalcOnLoad="1" refMode="R1C1"/>
</workbook>
</file>

<file path=xl/sharedStrings.xml><?xml version="1.0" encoding="utf-8"?>
<sst xmlns="http://schemas.openxmlformats.org/spreadsheetml/2006/main" count="634" uniqueCount="199">
  <si>
    <t>муниципального района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</si>
  <si>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</si>
  <si>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</si>
  <si>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</si>
  <si>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</si>
  <si>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</si>
  <si>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</si>
  <si>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</si>
  <si>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</si>
  <si>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</si>
  <si>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</si>
  <si>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</si>
  <si>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</si>
  <si>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</si>
  <si>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</si>
  <si>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03</t>
  </si>
  <si>
    <t>Центральный аппарат</t>
  </si>
  <si>
    <t>0020400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</si>
  <si>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</si>
  <si>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5210200</t>
  </si>
  <si>
    <t>Реализация государственных полномочий по образованию и организации деятельности административных комиссий</t>
  </si>
  <si>
    <t>5210207</t>
  </si>
  <si>
    <t>500</t>
  </si>
  <si>
    <t>Реализация государственных полномочий в области образования</t>
  </si>
  <si>
    <t>Реализация государственных полномочий в области государственной молодежной политики</t>
  </si>
  <si>
    <t>Резервные фонды</t>
  </si>
  <si>
    <t>0700000</t>
  </si>
  <si>
    <t>0700500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</si>
  <si>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</si>
  <si>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</si>
  <si>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Выполнение функций бюджетными учреждениями</t>
  </si>
  <si>
    <t>Учреждения культуры и мероприятия в сфере культуры и кинематографии</t>
  </si>
  <si>
    <t>Реализация государственных полномочий по организации и осуществлению деятельности по опеке и попечительству</t>
  </si>
  <si>
    <t>5210213</t>
  </si>
  <si>
    <t>Реализация государственных полномочий в области архивного дела</t>
  </si>
  <si>
    <t>05</t>
  </si>
  <si>
    <t>08</t>
  </si>
  <si>
    <t>Жилищно-коммунальное хозяйство</t>
  </si>
  <si>
    <t>09</t>
  </si>
  <si>
    <t>07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</si>
  <si>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</si>
  <si>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</si>
  <si>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</si>
  <si>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</si>
  <si>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Оказание других видов социальной помощи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</si>
  <si>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</si>
  <si>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</si>
  <si>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</si>
  <si>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</si>
  <si>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</si>
  <si>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Образование</t>
  </si>
  <si>
    <t>Пенсионное обеспечение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</si>
  <si>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</si>
  <si>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</si>
  <si>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</si>
  <si>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</si>
  <si>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</si>
  <si>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Межбюджетные трансферты общего характера бюджетам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</si>
  <si>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</si>
  <si>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</si>
  <si>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Иные дотации</t>
  </si>
  <si>
    <t>Дотации</t>
  </si>
  <si>
    <t>Поддержка мер по обеспечению сбалансированности бюджетов</t>
  </si>
  <si>
    <t>Функционирования органов в сфере национальной безопасности и правоохранительной деятельности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</si>
  <si>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</si>
  <si>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</si>
  <si>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</si>
  <si>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Учреждение по внешкольной работе с детьми</t>
  </si>
  <si>
    <t>Молодежная политика и оздоровление детей</t>
  </si>
  <si>
    <t>Оздоровление детей</t>
  </si>
  <si>
    <t>Учреждения, обеспечивающие предоставление услуг в сфере образования</t>
  </si>
  <si>
    <t>5210210</t>
  </si>
  <si>
    <t>Социальная помощь</t>
  </si>
  <si>
    <t>Дестко-юношеские спортивные школы, специализированные детско-юношеские школы олимпийского резерва, школы высшего спортивного мастерства</t>
  </si>
  <si>
    <t>Всего расходов</t>
  </si>
  <si>
    <t xml:space="preserve">к решению Совета Елабужского </t>
  </si>
  <si>
    <t>Распределение</t>
  </si>
  <si>
    <t xml:space="preserve">бюджетных ассигнований Бюджета района </t>
  </si>
  <si>
    <t>Функционирование высшего должностного лица субъекта Российской Федерации и органа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</si>
  <si>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</si>
  <si>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</si>
  <si>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местных администраций</t>
  </si>
  <si>
    <t xml:space="preserve">Другие общегосударственные вопросы </t>
  </si>
  <si>
    <t xml:space="preserve">Национальная безопасность и правоохранительная деятельность </t>
  </si>
  <si>
    <t xml:space="preserve">Дошкольное образование </t>
  </si>
  <si>
    <t>Организационно-воспитательная работа с молодежью</t>
  </si>
  <si>
    <t>Мероприятия по проведению оздоровительной кампании детей</t>
  </si>
  <si>
    <t xml:space="preserve">  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</si>
  <si>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</si>
  <si>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Культура, кинематография</t>
  </si>
  <si>
    <t>Кинематография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</si>
  <si>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</si>
  <si>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</si>
  <si>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Физкультурно-оздоровительная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</si>
  <si>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</si>
  <si>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</si>
  <si>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</si>
  <si>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окружающей среды</t>
  </si>
  <si>
    <t>Охрана объектов растительного и животного мира и среды их обитания</t>
  </si>
  <si>
    <t>Таблица 1</t>
  </si>
  <si>
    <t>Уплата налога на имущество организаций и земельного налога</t>
  </si>
  <si>
    <t>0029500</t>
  </si>
  <si>
    <t>Программа природоохранных мероприятий</t>
  </si>
  <si>
    <t>Национальная экономика</t>
  </si>
  <si>
    <t>04</t>
  </si>
  <si>
    <t>Здравоохранение</t>
  </si>
  <si>
    <t>Культура</t>
  </si>
  <si>
    <t xml:space="preserve">Санитарно – эпидемическое благополучие 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</si>
  <si>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 инфекционных заболеваний, а также на территориях и в помещениях, где имеются и сохраняются условия для возникновения и распространения инфекционных заболеваний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</si>
  <si>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</si>
  <si>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Программа развития образования Елабужского муниципального района на 2012-2015 годы</t>
  </si>
  <si>
    <t>Программа развития образования Елабужского муниципального района на 2012-2015 годы (образовательные учреждения дополнительного образования детей туристко-краеведческой, эколого-биологической, военно-патриотической, социально-педагогической, технической и многопрофильные образовательные учреждения дополнительного образования детей)</t>
  </si>
  <si>
    <t>Программа развития культуры в Елабужском муниципальном районе на 2012-2015 годы (образовательные учреждения дополнительного образования детей художественно-эстетической направленности )</t>
  </si>
  <si>
    <t>Программа развития молодежной политики в Елабужском муниципальном районе на 2012-2015 годы (проведение мероприятий для детей и молодежи)</t>
  </si>
  <si>
    <t>Реализация государственных полномочий по осуществлению информационного обеспечения образовательных учреждений</t>
  </si>
  <si>
    <t>Программа развития образования Елабужского муниципального района на 2012-2015 годы (реализация государственного стандарта общего образования)</t>
  </si>
  <si>
    <t>Программа развития культуры в Елабужском муниципальном районе на 2012-2015 годы (мероприятия в сфере культуры и кинематографии)</t>
  </si>
  <si>
    <t>Программа развития культуры в Елабужском муниципальном районе на 2012-2015 годы</t>
  </si>
  <si>
    <t>Библиотеки</t>
  </si>
  <si>
    <t>4420000</t>
  </si>
  <si>
    <t>4429900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</si>
  <si>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</si>
  <si>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5210215</t>
  </si>
  <si>
    <t>10</t>
  </si>
  <si>
    <t>Средства местного бюджета на комплектование книжных фондов, библиотек МО</t>
  </si>
  <si>
    <t>Иные субсидии местным бюджетам</t>
  </si>
  <si>
    <t>расходов классификации расходов бюджетов на 2014 год</t>
  </si>
  <si>
    <t>сумма 2014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</si>
  <si>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</si>
  <si>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</si>
  <si>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06</t>
  </si>
  <si>
    <t>Иные бюджетные ассигнования</t>
  </si>
  <si>
    <t>4409900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</si>
  <si>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</si>
  <si>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</si>
  <si>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0015118</t>
  </si>
  <si>
    <t>Дорожное хозяйство (дорожные фонды)</t>
  </si>
  <si>
    <t>Состояние окружающей среды и природопользования</t>
  </si>
  <si>
    <t>Программа развития образования Елабужского муниципального района на 2012-2015 годы (дошкольные образовательные учреждения)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</si>
  <si>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оздоровительных образовательных учреждениях санаторного типа для детей, нуждающихся  в длительном лечении, образовательных учреждениях для детей, нуждающихся в психолого-педагогической и медико-социальной помощи</t>
  </si>
  <si>
    <t>4219900</t>
  </si>
  <si>
    <t>4329900</t>
  </si>
  <si>
    <t>4359900</t>
  </si>
  <si>
    <t>Социальное обеспечение и иные выплаты населению</t>
  </si>
  <si>
    <t>300</t>
  </si>
  <si>
    <t>5058500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</si>
  <si>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</si>
  <si>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</si>
  <si>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5201010</t>
  </si>
  <si>
    <t>Обслуживание государственного (муниципального) долга</t>
  </si>
  <si>
    <t>700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</si>
  <si>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</si>
  <si>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Приложение №6</t>
  </si>
  <si>
    <t>Целевая программа профилактики терроризма и экстремизма, обеспечение безопасности населения на территории Елабужского муниципального района на 2012-2015 гг.</t>
  </si>
  <si>
    <t xml:space="preserve">по разделам и подразделам, целевым статьям, группам видов </t>
  </si>
  <si>
    <t>Комплексная антикоррупционная программа Елабужского муниципального района на 2012-2014 годы</t>
  </si>
  <si>
    <t>7950800</t>
  </si>
  <si>
    <t>Целевая программа "Комплексная программа профилактики правонарушений ЕМР на 2012-2014 годы"</t>
  </si>
  <si>
    <t>0015119</t>
  </si>
  <si>
    <t>5178004</t>
  </si>
  <si>
    <t>Дотации на выравнивание бюджетной обеспеченности   муниципальных образований</t>
  </si>
  <si>
    <t>Жилищное хозяйство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</si>
  <si>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</si>
  <si>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0469501</t>
  </si>
  <si>
    <t>800</t>
  </si>
  <si>
    <t>0469601</t>
  </si>
  <si>
    <t>Обеспечение мероприятий по капитальному ремонту многоквартирных домов за счет средств бюджетов</t>
  </si>
  <si>
    <t>Поддержка жилищного хозяйства</t>
  </si>
  <si>
    <t xml:space="preserve">Мероприятия в области жилищного хозяйства </t>
  </si>
  <si>
    <t>3500000</t>
  </si>
  <si>
    <t>3500300</t>
  </si>
  <si>
    <t>0029900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</si>
  <si>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</si>
  <si>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</si>
  <si>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</si>
  <si>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</si>
  <si>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Прочие выплаты по обязательствам государства</t>
  </si>
  <si>
    <t>0920305</t>
  </si>
  <si>
    <t>Другие вопросы в области национальной экономики</t>
  </si>
  <si>
    <t>12</t>
  </si>
  <si>
    <t>0929900</t>
  </si>
  <si>
    <t>Мероприятия в области строительства, архитектуры и градостроительства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</si>
  <si>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</si>
  <si>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</si>
  <si>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>Мероприятия в области коммунального хозяйства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</si>
  <si>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</si>
  <si>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</si>
  <si>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</si>
  <si>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телерадиоорганизациям</t>
  </si>
  <si>
    <t>Профессиональная подготовка, переподготовка и повышение квалификации</t>
  </si>
  <si>
    <t>Программа развития государственной гражданской службы Республики Татарстан  и муниципальной службы в Республике Татарстан на 2010-2013 годы</t>
  </si>
  <si>
    <t>Капитальный ремонт и содержание автомобильных дорог, содержание автомобильных дорог</t>
  </si>
  <si>
    <t>Благоустройство</t>
  </si>
  <si>
    <t>Прочие мероприятия по благоустройству</t>
  </si>
  <si>
    <t>Обеспечение пожарной безопасности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</si>
  <si>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</si>
  <si>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</si>
  <si>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 xml:space="preserve"> </t>
  </si>
  <si>
    <t>от "13" февраля  2014 г. №391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</si>
</sst>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0"/>
    <numFmt numFmtId="175" formatCode="0.0"/>
    <numFmt numFmtId="176" formatCode="000.0"/>
    <numFmt numFmtId="177" formatCode="000.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#,##0.000"/>
    <numFmt numFmtId="182" formatCode="#,##0.0000"/>
    <numFmt numFmtId="183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3" fontId="1" fillId="0" borderId="13" xfId="0" applyNumberFormat="1" applyFont="1" applyBorder="1" applyAlignment="1">
      <alignment horizontal="center" wrapText="1"/>
    </xf>
    <xf numFmtId="172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4" fontId="1" fillId="0" borderId="11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174" fontId="6" fillId="33" borderId="11" xfId="0" applyNumberFormat="1" applyFont="1" applyFill="1" applyBorder="1" applyAlignment="1">
      <alignment horizontal="center" wrapText="1"/>
    </xf>
    <xf numFmtId="174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73" fontId="7" fillId="33" borderId="13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173" fontId="6" fillId="33" borderId="13" xfId="0" applyNumberFormat="1" applyFont="1" applyFill="1" applyBorder="1" applyAlignment="1">
      <alignment horizontal="center" wrapText="1"/>
    </xf>
    <xf numFmtId="172" fontId="6" fillId="33" borderId="12" xfId="0" applyNumberFormat="1" applyFont="1" applyFill="1" applyBorder="1" applyAlignment="1">
      <alignment horizontal="center" wrapText="1"/>
    </xf>
    <xf numFmtId="17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173" fontId="6" fillId="33" borderId="1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174" fontId="3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73" fontId="3" fillId="33" borderId="13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left" wrapText="1"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72" fontId="0" fillId="0" borderId="0" xfId="0" applyNumberFormat="1" applyFill="1" applyAlignment="1">
      <alignment/>
    </xf>
    <xf numFmtId="9" fontId="0" fillId="0" borderId="0" xfId="55" applyFont="1" applyFill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Fill="1" applyAlignment="1">
      <alignment horizontal="right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/>
    </xf>
    <xf numFmtId="17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7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1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6" fillId="33" borderId="20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" fontId="1" fillId="34" borderId="11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wrapText="1"/>
    </xf>
    <xf numFmtId="172" fontId="1" fillId="34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172" fontId="1" fillId="0" borderId="25" xfId="0" applyNumberFormat="1" applyFont="1" applyFill="1" applyBorder="1" applyAlignment="1">
      <alignment horizontal="center" vertical="center" wrapText="1"/>
    </xf>
    <xf numFmtId="173" fontId="1" fillId="0" borderId="26" xfId="0" applyNumberFormat="1" applyFont="1" applyBorder="1" applyAlignment="1">
      <alignment horizontal="center" vertical="center"/>
    </xf>
    <xf numFmtId="173" fontId="1" fillId="0" borderId="27" xfId="0" applyNumberFormat="1" applyFont="1" applyBorder="1" applyAlignment="1">
      <alignment horizontal="center" vertical="center"/>
    </xf>
    <xf numFmtId="173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6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60.75390625" style="11" customWidth="1"/>
    <col min="2" max="2" width="6.125" style="0" customWidth="1"/>
    <col min="3" max="3" width="6.375" style="0" customWidth="1"/>
    <col min="4" max="4" width="10.00390625" style="0" customWidth="1"/>
    <col min="5" max="5" width="5.25390625" style="12" customWidth="1"/>
    <col min="6" max="6" width="14.375" style="74" customWidth="1"/>
    <col min="7" max="7" width="10.125" style="58" customWidth="1"/>
    <col min="8" max="8" width="10.75390625" style="1" bestFit="1" customWidth="1"/>
    <col min="9" max="12" width="9.125" style="1" customWidth="1"/>
  </cols>
  <sheetData>
    <row r="1" spans="3:6" ht="15.75">
      <c r="C1" s="28"/>
      <c r="D1" s="28" t="s">
        <v>152</v>
      </c>
      <c r="E1" s="28"/>
      <c r="F1" s="70"/>
    </row>
    <row r="2" spans="3:6" ht="15.75">
      <c r="C2" s="29"/>
      <c r="D2" s="29" t="s">
        <v>75</v>
      </c>
      <c r="E2" s="29"/>
      <c r="F2" s="70"/>
    </row>
    <row r="3" spans="3:6" ht="15.75">
      <c r="C3" s="29"/>
      <c r="D3" s="29" t="s">
        <v>0</v>
      </c>
      <c r="E3" s="29"/>
      <c r="F3" s="70"/>
    </row>
    <row r="4" spans="3:6" ht="15.75">
      <c r="C4" s="29"/>
      <c r="D4" s="29" t="s">
        <v>198</v>
      </c>
      <c r="E4" s="29"/>
      <c r="F4" s="70"/>
    </row>
    <row r="6" ht="15.75">
      <c r="F6" s="71" t="s">
        <v>99</v>
      </c>
    </row>
    <row r="7" spans="1:6" ht="18" customHeight="1">
      <c r="A7" s="92" t="s">
        <v>76</v>
      </c>
      <c r="B7" s="92"/>
      <c r="C7" s="92"/>
      <c r="D7" s="92"/>
      <c r="E7" s="92"/>
      <c r="F7" s="92"/>
    </row>
    <row r="8" spans="1:6" ht="18" customHeight="1">
      <c r="A8" s="92" t="s">
        <v>77</v>
      </c>
      <c r="B8" s="92"/>
      <c r="C8" s="92"/>
      <c r="D8" s="92"/>
      <c r="E8" s="92"/>
      <c r="F8" s="92"/>
    </row>
    <row r="9" spans="1:6" ht="18" customHeight="1">
      <c r="A9" s="92" t="s">
        <v>154</v>
      </c>
      <c r="B9" s="92"/>
      <c r="C9" s="92"/>
      <c r="D9" s="92"/>
      <c r="E9" s="92"/>
      <c r="F9" s="92"/>
    </row>
    <row r="10" spans="1:6" ht="16.5" customHeight="1">
      <c r="A10" s="92" t="s">
        <v>126</v>
      </c>
      <c r="B10" s="92"/>
      <c r="C10" s="92"/>
      <c r="D10" s="92"/>
      <c r="E10" s="92"/>
      <c r="F10" s="92"/>
    </row>
    <row r="11" spans="1:6" ht="15" customHeight="1" thickBot="1">
      <c r="A11" s="105"/>
      <c r="B11" s="105"/>
      <c r="C11" s="105"/>
      <c r="D11" s="105"/>
      <c r="E11" s="105"/>
      <c r="F11" s="72" t="s">
        <v>1</v>
      </c>
    </row>
    <row r="12" spans="1:6" ht="15.75" customHeight="1">
      <c r="A12" s="102" t="s">
        <v>2</v>
      </c>
      <c r="B12" s="93" t="s">
        <v>3</v>
      </c>
      <c r="C12" s="93" t="s">
        <v>4</v>
      </c>
      <c r="D12" s="93" t="s">
        <v>5</v>
      </c>
      <c r="E12" s="99" t="s">
        <v>6</v>
      </c>
      <c r="F12" s="96" t="s">
        <v>127</v>
      </c>
    </row>
    <row r="13" spans="1:6" ht="7.5" customHeight="1">
      <c r="A13" s="103"/>
      <c r="B13" s="94"/>
      <c r="C13" s="94"/>
      <c r="D13" s="94"/>
      <c r="E13" s="100"/>
      <c r="F13" s="97"/>
    </row>
    <row r="14" spans="1:6" ht="24.75" customHeight="1" thickBot="1">
      <c r="A14" s="104"/>
      <c r="B14" s="95"/>
      <c r="C14" s="95"/>
      <c r="D14" s="95"/>
      <c r="E14" s="101"/>
      <c r="F14" s="98"/>
    </row>
    <row r="15" spans="1:8" ht="18.75" customHeight="1">
      <c r="A15" s="33" t="s">
        <v>7</v>
      </c>
      <c r="B15" s="34">
        <v>1</v>
      </c>
      <c r="C15" s="35"/>
      <c r="D15" s="36"/>
      <c r="E15" s="37"/>
      <c r="F15" s="57">
        <f>F16+F20+F27+F39+F44+F48</f>
        <v>83156.27</v>
      </c>
      <c r="H15" s="68"/>
    </row>
    <row r="16" spans="1:6" ht="30.75" customHeight="1">
      <c r="A16" s="13" t="s">
        <v>78</v>
      </c>
      <c r="B16" s="14">
        <v>1</v>
      </c>
      <c r="C16" s="14">
        <v>2</v>
      </c>
      <c r="D16" s="15"/>
      <c r="E16" s="16"/>
      <c r="F16" s="6">
        <f>F17</f>
        <v>1900</v>
      </c>
    </row>
    <row r="17" spans="1:6" ht="31.5">
      <c r="A17" s="13" t="s">
        <v>10</v>
      </c>
      <c r="B17" s="14">
        <v>1</v>
      </c>
      <c r="C17" s="14">
        <v>2</v>
      </c>
      <c r="D17" s="18" t="s">
        <v>11</v>
      </c>
      <c r="E17" s="16"/>
      <c r="F17" s="6">
        <f>F18</f>
        <v>1900</v>
      </c>
    </row>
    <row r="18" spans="1:6" ht="15.75">
      <c r="A18" s="13" t="s">
        <v>12</v>
      </c>
      <c r="B18" s="14">
        <v>1</v>
      </c>
      <c r="C18" s="14">
        <v>2</v>
      </c>
      <c r="D18" s="18" t="s">
        <v>13</v>
      </c>
      <c r="E18" s="16"/>
      <c r="F18" s="6">
        <f>F19</f>
        <v>1900</v>
      </c>
    </row>
    <row r="19" spans="1:6" ht="64.5" customHeight="1">
      <c r="A19" s="3" t="s">
        <v>128</v>
      </c>
      <c r="B19" s="4" t="s">
        <v>8</v>
      </c>
      <c r="C19" s="4" t="s">
        <v>9</v>
      </c>
      <c r="D19" s="5" t="s">
        <v>13</v>
      </c>
      <c r="E19" s="4">
        <v>100</v>
      </c>
      <c r="F19" s="6">
        <f>1452+9+439</f>
        <v>1900</v>
      </c>
    </row>
    <row r="20" spans="1:6" ht="48.75" customHeight="1">
      <c r="A20" s="13" t="s">
        <v>46</v>
      </c>
      <c r="B20" s="14">
        <v>1</v>
      </c>
      <c r="C20" s="14">
        <v>3</v>
      </c>
      <c r="D20" s="18"/>
      <c r="E20" s="16"/>
      <c r="F20" s="6">
        <f>F21+F25</f>
        <v>14594.2</v>
      </c>
    </row>
    <row r="21" spans="1:6" ht="31.5">
      <c r="A21" s="13" t="s">
        <v>10</v>
      </c>
      <c r="B21" s="14">
        <v>1</v>
      </c>
      <c r="C21" s="14">
        <v>3</v>
      </c>
      <c r="D21" s="18" t="s">
        <v>11</v>
      </c>
      <c r="E21" s="16"/>
      <c r="F21" s="6">
        <f>F22</f>
        <v>14544.2</v>
      </c>
    </row>
    <row r="22" spans="1:6" ht="15.75">
      <c r="A22" s="13" t="s">
        <v>16</v>
      </c>
      <c r="B22" s="14">
        <v>1</v>
      </c>
      <c r="C22" s="14">
        <v>3</v>
      </c>
      <c r="D22" s="18" t="s">
        <v>17</v>
      </c>
      <c r="E22" s="16"/>
      <c r="F22" s="6">
        <f>F24+F23</f>
        <v>14544.2</v>
      </c>
    </row>
    <row r="23" spans="1:6" ht="66.75" customHeight="1">
      <c r="A23" s="3" t="s">
        <v>128</v>
      </c>
      <c r="B23" s="4" t="s">
        <v>8</v>
      </c>
      <c r="C23" s="4" t="s">
        <v>15</v>
      </c>
      <c r="D23" s="5" t="s">
        <v>17</v>
      </c>
      <c r="E23" s="4">
        <v>100</v>
      </c>
      <c r="F23" s="6">
        <f>5450.4+21+1646</f>
        <v>7117.4</v>
      </c>
    </row>
    <row r="24" spans="1:6" ht="31.5">
      <c r="A24" s="3" t="s">
        <v>129</v>
      </c>
      <c r="B24" s="4" t="s">
        <v>8</v>
      </c>
      <c r="C24" s="4" t="s">
        <v>15</v>
      </c>
      <c r="D24" s="5" t="s">
        <v>17</v>
      </c>
      <c r="E24" s="4">
        <v>200</v>
      </c>
      <c r="F24" s="6">
        <f>7507.5-30.7-50</f>
        <v>7426.8</v>
      </c>
    </row>
    <row r="25" spans="1:6" ht="31.5">
      <c r="A25" s="3" t="s">
        <v>155</v>
      </c>
      <c r="B25" s="4" t="s">
        <v>8</v>
      </c>
      <c r="C25" s="4" t="s">
        <v>15</v>
      </c>
      <c r="D25" s="5" t="s">
        <v>156</v>
      </c>
      <c r="E25" s="4"/>
      <c r="F25" s="6">
        <f>F26</f>
        <v>50</v>
      </c>
    </row>
    <row r="26" spans="1:6" ht="31.5">
      <c r="A26" s="3" t="s">
        <v>129</v>
      </c>
      <c r="B26" s="4" t="s">
        <v>8</v>
      </c>
      <c r="C26" s="4" t="s">
        <v>15</v>
      </c>
      <c r="D26" s="5" t="s">
        <v>156</v>
      </c>
      <c r="E26" s="4">
        <v>200</v>
      </c>
      <c r="F26" s="6">
        <v>50</v>
      </c>
    </row>
    <row r="27" spans="1:6" ht="48" customHeight="1">
      <c r="A27" s="13" t="s">
        <v>79</v>
      </c>
      <c r="B27" s="14">
        <v>1</v>
      </c>
      <c r="C27" s="14">
        <v>4</v>
      </c>
      <c r="D27" s="18"/>
      <c r="E27" s="16"/>
      <c r="F27" s="6">
        <f>F28+F32</f>
        <v>21683.4</v>
      </c>
    </row>
    <row r="28" spans="1:6" ht="31.5">
      <c r="A28" s="13" t="s">
        <v>10</v>
      </c>
      <c r="B28" s="14">
        <v>1</v>
      </c>
      <c r="C28" s="14">
        <v>4</v>
      </c>
      <c r="D28" s="18" t="s">
        <v>11</v>
      </c>
      <c r="E28" s="16"/>
      <c r="F28" s="6">
        <f>F29</f>
        <v>21168.2</v>
      </c>
    </row>
    <row r="29" spans="1:6" ht="15.75">
      <c r="A29" s="13" t="s">
        <v>16</v>
      </c>
      <c r="B29" s="14">
        <v>1</v>
      </c>
      <c r="C29" s="14">
        <v>4</v>
      </c>
      <c r="D29" s="18" t="s">
        <v>17</v>
      </c>
      <c r="E29" s="16"/>
      <c r="F29" s="6">
        <f>F31+F30</f>
        <v>21168.2</v>
      </c>
    </row>
    <row r="30" spans="1:6" ht="63.75" customHeight="1">
      <c r="A30" s="3" t="s">
        <v>128</v>
      </c>
      <c r="B30" s="4" t="s">
        <v>8</v>
      </c>
      <c r="C30" s="14">
        <v>4</v>
      </c>
      <c r="D30" s="5" t="s">
        <v>17</v>
      </c>
      <c r="E30" s="4">
        <v>100</v>
      </c>
      <c r="F30" s="6">
        <v>14357.4</v>
      </c>
    </row>
    <row r="31" spans="1:6" ht="31.5">
      <c r="A31" s="3" t="s">
        <v>129</v>
      </c>
      <c r="B31" s="4" t="s">
        <v>8</v>
      </c>
      <c r="C31" s="14">
        <v>4</v>
      </c>
      <c r="D31" s="5" t="s">
        <v>17</v>
      </c>
      <c r="E31" s="4">
        <v>200</v>
      </c>
      <c r="F31" s="19">
        <f>6010.8+800</f>
        <v>6810.8</v>
      </c>
    </row>
    <row r="32" spans="1:6" ht="63.75" customHeight="1">
      <c r="A32" s="13" t="s">
        <v>18</v>
      </c>
      <c r="B32" s="14">
        <v>1</v>
      </c>
      <c r="C32" s="14">
        <v>4</v>
      </c>
      <c r="D32" s="18" t="s">
        <v>19</v>
      </c>
      <c r="E32" s="16"/>
      <c r="F32" s="19">
        <f>F33+F36</f>
        <v>515.2</v>
      </c>
    </row>
    <row r="33" spans="1:6" ht="31.5">
      <c r="A33" s="3" t="s">
        <v>24</v>
      </c>
      <c r="B33" s="14">
        <v>1</v>
      </c>
      <c r="C33" s="14">
        <v>4</v>
      </c>
      <c r="D33" s="4">
        <v>5210204</v>
      </c>
      <c r="E33" s="4"/>
      <c r="F33" s="19">
        <f>F35+F34</f>
        <v>257.6</v>
      </c>
    </row>
    <row r="34" spans="1:6" ht="65.25" customHeight="1">
      <c r="A34" s="3" t="s">
        <v>128</v>
      </c>
      <c r="B34" s="4" t="s">
        <v>8</v>
      </c>
      <c r="C34" s="4" t="s">
        <v>104</v>
      </c>
      <c r="D34" s="4">
        <v>5210204</v>
      </c>
      <c r="E34" s="4">
        <v>100</v>
      </c>
      <c r="F34" s="6">
        <v>245.6</v>
      </c>
    </row>
    <row r="35" spans="1:6" ht="31.5">
      <c r="A35" s="3" t="s">
        <v>129</v>
      </c>
      <c r="B35" s="4" t="s">
        <v>8</v>
      </c>
      <c r="C35" s="4" t="s">
        <v>104</v>
      </c>
      <c r="D35" s="4">
        <v>5210204</v>
      </c>
      <c r="E35" s="4">
        <v>200</v>
      </c>
      <c r="F35" s="6">
        <v>12</v>
      </c>
    </row>
    <row r="36" spans="1:6" ht="31.5">
      <c r="A36" s="3" t="s">
        <v>23</v>
      </c>
      <c r="B36" s="14">
        <v>1</v>
      </c>
      <c r="C36" s="14">
        <v>4</v>
      </c>
      <c r="D36" s="4">
        <v>5210205</v>
      </c>
      <c r="E36" s="4"/>
      <c r="F36" s="19">
        <f>F37+F38</f>
        <v>257.6</v>
      </c>
    </row>
    <row r="37" spans="1:6" ht="64.5" customHeight="1">
      <c r="A37" s="3" t="s">
        <v>128</v>
      </c>
      <c r="B37" s="4" t="s">
        <v>8</v>
      </c>
      <c r="C37" s="4" t="s">
        <v>104</v>
      </c>
      <c r="D37" s="4">
        <v>5210205</v>
      </c>
      <c r="E37" s="4">
        <v>100</v>
      </c>
      <c r="F37" s="6">
        <f>257.6-11.8</f>
        <v>245.8</v>
      </c>
    </row>
    <row r="38" spans="1:6" ht="31.5">
      <c r="A38" s="3" t="s">
        <v>129</v>
      </c>
      <c r="B38" s="4" t="s">
        <v>8</v>
      </c>
      <c r="C38" s="4" t="s">
        <v>104</v>
      </c>
      <c r="D38" s="4">
        <v>5210205</v>
      </c>
      <c r="E38" s="4">
        <v>200</v>
      </c>
      <c r="F38" s="6">
        <v>11.8</v>
      </c>
    </row>
    <row r="39" spans="1:6" ht="47.25">
      <c r="A39" s="13" t="s">
        <v>80</v>
      </c>
      <c r="B39" s="14">
        <v>1</v>
      </c>
      <c r="C39" s="14">
        <v>6</v>
      </c>
      <c r="D39" s="18"/>
      <c r="E39" s="16"/>
      <c r="F39" s="6">
        <f>F40</f>
        <v>10436.8</v>
      </c>
    </row>
    <row r="40" spans="1:6" ht="31.5">
      <c r="A40" s="13" t="s">
        <v>10</v>
      </c>
      <c r="B40" s="14">
        <v>1</v>
      </c>
      <c r="C40" s="14">
        <v>6</v>
      </c>
      <c r="D40" s="18" t="s">
        <v>11</v>
      </c>
      <c r="E40" s="16"/>
      <c r="F40" s="6">
        <f>F41</f>
        <v>10436.8</v>
      </c>
    </row>
    <row r="41" spans="1:6" ht="15.75">
      <c r="A41" s="13" t="s">
        <v>16</v>
      </c>
      <c r="B41" s="14">
        <v>1</v>
      </c>
      <c r="C41" s="14">
        <v>6</v>
      </c>
      <c r="D41" s="18" t="s">
        <v>17</v>
      </c>
      <c r="E41" s="16"/>
      <c r="F41" s="6">
        <f>F43+F42</f>
        <v>10436.8</v>
      </c>
    </row>
    <row r="42" spans="1:6" ht="64.5" customHeight="1">
      <c r="A42" s="3" t="s">
        <v>128</v>
      </c>
      <c r="B42" s="4" t="s">
        <v>8</v>
      </c>
      <c r="C42" s="4" t="s">
        <v>130</v>
      </c>
      <c r="D42" s="4" t="s">
        <v>17</v>
      </c>
      <c r="E42" s="4">
        <v>100</v>
      </c>
      <c r="F42" s="6">
        <v>7432.9</v>
      </c>
    </row>
    <row r="43" spans="1:6" ht="31.5">
      <c r="A43" s="3" t="s">
        <v>129</v>
      </c>
      <c r="B43" s="4" t="s">
        <v>8</v>
      </c>
      <c r="C43" s="4" t="s">
        <v>130</v>
      </c>
      <c r="D43" s="4" t="s">
        <v>17</v>
      </c>
      <c r="E43" s="4">
        <v>200</v>
      </c>
      <c r="F43" s="19">
        <v>3003.9</v>
      </c>
    </row>
    <row r="44" spans="1:6" ht="15.75">
      <c r="A44" s="13" t="s">
        <v>25</v>
      </c>
      <c r="B44" s="14">
        <v>1</v>
      </c>
      <c r="C44" s="14">
        <v>11</v>
      </c>
      <c r="D44" s="18"/>
      <c r="E44" s="16"/>
      <c r="F44" s="6">
        <f>F45</f>
        <v>7705.1</v>
      </c>
    </row>
    <row r="45" spans="1:6" ht="15.75">
      <c r="A45" s="13" t="s">
        <v>25</v>
      </c>
      <c r="B45" s="14">
        <v>1</v>
      </c>
      <c r="C45" s="14">
        <v>11</v>
      </c>
      <c r="D45" s="18" t="s">
        <v>26</v>
      </c>
      <c r="E45" s="16"/>
      <c r="F45" s="6">
        <f>F46</f>
        <v>7705.1</v>
      </c>
    </row>
    <row r="46" spans="1:6" ht="15.75">
      <c r="A46" s="13" t="s">
        <v>81</v>
      </c>
      <c r="B46" s="14">
        <v>1</v>
      </c>
      <c r="C46" s="14">
        <v>11</v>
      </c>
      <c r="D46" s="18" t="s">
        <v>27</v>
      </c>
      <c r="E46" s="16"/>
      <c r="F46" s="6">
        <f>F47</f>
        <v>7705.1</v>
      </c>
    </row>
    <row r="47" spans="1:6" ht="15.75">
      <c r="A47" s="3" t="s">
        <v>131</v>
      </c>
      <c r="B47" s="4" t="s">
        <v>8</v>
      </c>
      <c r="C47" s="4">
        <v>11</v>
      </c>
      <c r="D47" s="4" t="s">
        <v>27</v>
      </c>
      <c r="E47" s="4">
        <v>800</v>
      </c>
      <c r="F47" s="6">
        <v>7705.1</v>
      </c>
    </row>
    <row r="48" spans="1:6" ht="15.75">
      <c r="A48" s="13" t="s">
        <v>82</v>
      </c>
      <c r="B48" s="14">
        <v>1</v>
      </c>
      <c r="C48" s="14">
        <v>13</v>
      </c>
      <c r="D48" s="18"/>
      <c r="E48" s="16"/>
      <c r="F48" s="6">
        <f>F54+F57+F67+F71+F73+F76+F79+F82+F84+F49+F61+F59</f>
        <v>26836.77</v>
      </c>
    </row>
    <row r="49" spans="1:6" ht="16.5" customHeight="1">
      <c r="A49" s="3" t="s">
        <v>28</v>
      </c>
      <c r="B49" s="4" t="s">
        <v>8</v>
      </c>
      <c r="C49" s="4">
        <v>13</v>
      </c>
      <c r="D49" s="5" t="s">
        <v>158</v>
      </c>
      <c r="E49" s="7"/>
      <c r="F49" s="6">
        <f>F50+F51+F52</f>
        <v>3205.2</v>
      </c>
    </row>
    <row r="50" spans="1:6" ht="63" customHeight="1">
      <c r="A50" s="3" t="s">
        <v>128</v>
      </c>
      <c r="B50" s="4" t="s">
        <v>8</v>
      </c>
      <c r="C50" s="4">
        <v>13</v>
      </c>
      <c r="D50" s="5" t="s">
        <v>158</v>
      </c>
      <c r="E50" s="4">
        <v>100</v>
      </c>
      <c r="F50" s="6">
        <v>1597.3</v>
      </c>
    </row>
    <row r="51" spans="1:6" ht="31.5">
      <c r="A51" s="3" t="s">
        <v>129</v>
      </c>
      <c r="B51" s="4" t="s">
        <v>8</v>
      </c>
      <c r="C51" s="4">
        <v>13</v>
      </c>
      <c r="D51" s="5" t="s">
        <v>158</v>
      </c>
      <c r="E51" s="4">
        <v>200</v>
      </c>
      <c r="F51" s="6">
        <v>1493.9</v>
      </c>
    </row>
    <row r="52" spans="1:6" ht="15.75">
      <c r="A52" s="3" t="s">
        <v>134</v>
      </c>
      <c r="B52" s="4" t="s">
        <v>8</v>
      </c>
      <c r="C52" s="4">
        <v>13</v>
      </c>
      <c r="D52" s="5" t="s">
        <v>158</v>
      </c>
      <c r="E52" s="5" t="s">
        <v>22</v>
      </c>
      <c r="F52" s="6">
        <v>114</v>
      </c>
    </row>
    <row r="53" spans="1:6" ht="31.5">
      <c r="A53" s="13" t="s">
        <v>10</v>
      </c>
      <c r="B53" s="14">
        <v>1</v>
      </c>
      <c r="C53" s="14">
        <v>13</v>
      </c>
      <c r="D53" s="18" t="s">
        <v>11</v>
      </c>
      <c r="E53" s="16"/>
      <c r="F53" s="6">
        <f>F56+F57+F59</f>
        <v>4755.9</v>
      </c>
    </row>
    <row r="54" spans="1:6" ht="15.75">
      <c r="A54" s="13" t="s">
        <v>16</v>
      </c>
      <c r="B54" s="14">
        <v>1</v>
      </c>
      <c r="C54" s="14">
        <v>13</v>
      </c>
      <c r="D54" s="18" t="s">
        <v>17</v>
      </c>
      <c r="E54" s="16"/>
      <c r="F54" s="6">
        <f>F56+F55</f>
        <v>5642.6</v>
      </c>
    </row>
    <row r="55" spans="1:6" ht="65.25" customHeight="1">
      <c r="A55" s="3" t="s">
        <v>128</v>
      </c>
      <c r="B55" s="4" t="s">
        <v>8</v>
      </c>
      <c r="C55" s="4">
        <v>13</v>
      </c>
      <c r="D55" s="4" t="s">
        <v>17</v>
      </c>
      <c r="E55" s="4">
        <v>100</v>
      </c>
      <c r="F55" s="6">
        <f>3155.3+7+952.9</f>
        <v>4115.2</v>
      </c>
    </row>
    <row r="56" spans="1:6" ht="31.5">
      <c r="A56" s="3" t="s">
        <v>129</v>
      </c>
      <c r="B56" s="4" t="s">
        <v>8</v>
      </c>
      <c r="C56" s="4">
        <v>13</v>
      </c>
      <c r="D56" s="4" t="s">
        <v>17</v>
      </c>
      <c r="E56" s="4">
        <v>200</v>
      </c>
      <c r="F56" s="6">
        <v>1527.4</v>
      </c>
    </row>
    <row r="57" spans="1:6" ht="31.5">
      <c r="A57" s="3" t="s">
        <v>100</v>
      </c>
      <c r="B57" s="4" t="s">
        <v>8</v>
      </c>
      <c r="C57" s="4">
        <v>13</v>
      </c>
      <c r="D57" s="5" t="s">
        <v>101</v>
      </c>
      <c r="E57" s="4"/>
      <c r="F57" s="19">
        <f>F58</f>
        <v>728.5</v>
      </c>
    </row>
    <row r="58" spans="1:6" ht="16.5" customHeight="1">
      <c r="A58" s="3" t="s">
        <v>131</v>
      </c>
      <c r="B58" s="4" t="s">
        <v>8</v>
      </c>
      <c r="C58" s="4">
        <v>13</v>
      </c>
      <c r="D58" s="5" t="s">
        <v>101</v>
      </c>
      <c r="E58" s="4">
        <v>800</v>
      </c>
      <c r="F58" s="19">
        <f>697.8+30.7</f>
        <v>728.5</v>
      </c>
    </row>
    <row r="59" spans="1:6" ht="16.5" customHeight="1">
      <c r="A59" s="3" t="s">
        <v>29</v>
      </c>
      <c r="B59" s="4" t="s">
        <v>8</v>
      </c>
      <c r="C59" s="4">
        <v>13</v>
      </c>
      <c r="D59" s="5" t="s">
        <v>171</v>
      </c>
      <c r="E59" s="4"/>
      <c r="F59" s="6">
        <f>F60</f>
        <v>2500</v>
      </c>
    </row>
    <row r="60" spans="1:6" ht="16.5" customHeight="1">
      <c r="A60" s="3" t="s">
        <v>133</v>
      </c>
      <c r="B60" s="4" t="s">
        <v>8</v>
      </c>
      <c r="C60" s="4">
        <v>13</v>
      </c>
      <c r="D60" s="5" t="s">
        <v>171</v>
      </c>
      <c r="E60" s="4">
        <v>600</v>
      </c>
      <c r="F60" s="6">
        <v>2500</v>
      </c>
    </row>
    <row r="61" spans="1:6" ht="16.5" customHeight="1">
      <c r="A61" s="3" t="s">
        <v>172</v>
      </c>
      <c r="B61" s="4" t="s">
        <v>8</v>
      </c>
      <c r="C61" s="4">
        <v>13</v>
      </c>
      <c r="D61" s="5" t="s">
        <v>174</v>
      </c>
      <c r="E61" s="4"/>
      <c r="F61" s="6">
        <f>F62+F64</f>
        <v>8965.5</v>
      </c>
    </row>
    <row r="62" spans="1:6" ht="16.5" customHeight="1">
      <c r="A62" s="3" t="s">
        <v>173</v>
      </c>
      <c r="B62" s="4" t="s">
        <v>8</v>
      </c>
      <c r="C62" s="4">
        <v>13</v>
      </c>
      <c r="D62" s="5" t="s">
        <v>175</v>
      </c>
      <c r="E62" s="4"/>
      <c r="F62" s="6">
        <f>F63</f>
        <v>2748.8</v>
      </c>
    </row>
    <row r="63" spans="1:6" ht="16.5" customHeight="1">
      <c r="A63" s="3" t="s">
        <v>129</v>
      </c>
      <c r="B63" s="4" t="s">
        <v>8</v>
      </c>
      <c r="C63" s="4">
        <v>13</v>
      </c>
      <c r="D63" s="5" t="s">
        <v>175</v>
      </c>
      <c r="E63" s="4">
        <v>200</v>
      </c>
      <c r="F63" s="6">
        <v>2748.8</v>
      </c>
    </row>
    <row r="64" spans="1:6" ht="16.5" customHeight="1">
      <c r="A64" s="3" t="s">
        <v>176</v>
      </c>
      <c r="B64" s="4" t="s">
        <v>8</v>
      </c>
      <c r="C64" s="4">
        <v>13</v>
      </c>
      <c r="D64" s="5" t="s">
        <v>177</v>
      </c>
      <c r="E64" s="4"/>
      <c r="F64" s="6">
        <f>F65</f>
        <v>6216.7</v>
      </c>
    </row>
    <row r="65" spans="1:6" ht="16.5" customHeight="1">
      <c r="A65" s="3" t="s">
        <v>14</v>
      </c>
      <c r="B65" s="4" t="s">
        <v>8</v>
      </c>
      <c r="C65" s="4">
        <v>13</v>
      </c>
      <c r="D65" s="5" t="s">
        <v>177</v>
      </c>
      <c r="E65" s="4">
        <v>800</v>
      </c>
      <c r="F65" s="6">
        <f>619.7+5597</f>
        <v>6216.7</v>
      </c>
    </row>
    <row r="66" spans="1:6" ht="31.5">
      <c r="A66" s="13" t="s">
        <v>31</v>
      </c>
      <c r="B66" s="14">
        <v>1</v>
      </c>
      <c r="C66" s="14">
        <v>13</v>
      </c>
      <c r="D66" s="15">
        <v>4400000</v>
      </c>
      <c r="E66" s="16"/>
      <c r="F66" s="6">
        <f>F67</f>
        <v>736.3000000000001</v>
      </c>
    </row>
    <row r="67" spans="1:6" ht="16.5" customHeight="1">
      <c r="A67" s="13" t="s">
        <v>29</v>
      </c>
      <c r="B67" s="14">
        <v>1</v>
      </c>
      <c r="C67" s="14">
        <v>13</v>
      </c>
      <c r="D67" s="15">
        <v>4409900</v>
      </c>
      <c r="E67" s="16"/>
      <c r="F67" s="6">
        <f>F69+F68</f>
        <v>736.3000000000001</v>
      </c>
    </row>
    <row r="68" spans="1:6" ht="64.5" customHeight="1">
      <c r="A68" s="3" t="s">
        <v>128</v>
      </c>
      <c r="B68" s="4" t="s">
        <v>8</v>
      </c>
      <c r="C68" s="4">
        <v>13</v>
      </c>
      <c r="D68" s="4" t="s">
        <v>132</v>
      </c>
      <c r="E68" s="4">
        <v>100</v>
      </c>
      <c r="F68" s="6">
        <v>546.7</v>
      </c>
    </row>
    <row r="69" spans="1:6" ht="31.5">
      <c r="A69" s="3" t="s">
        <v>129</v>
      </c>
      <c r="B69" s="4" t="s">
        <v>8</v>
      </c>
      <c r="C69" s="4">
        <v>13</v>
      </c>
      <c r="D69" s="4" t="s">
        <v>132</v>
      </c>
      <c r="E69" s="4">
        <v>200</v>
      </c>
      <c r="F69" s="6">
        <v>189.6</v>
      </c>
    </row>
    <row r="70" spans="1:6" ht="15.75">
      <c r="A70" s="3" t="s">
        <v>125</v>
      </c>
      <c r="B70" s="4" t="s">
        <v>8</v>
      </c>
      <c r="C70" s="4">
        <v>13</v>
      </c>
      <c r="D70" s="4">
        <v>5210102</v>
      </c>
      <c r="E70" s="4"/>
      <c r="F70" s="6">
        <f>F71</f>
        <v>2942.3</v>
      </c>
    </row>
    <row r="71" spans="1:6" ht="31.5">
      <c r="A71" s="3" t="s">
        <v>133</v>
      </c>
      <c r="B71" s="14">
        <v>1</v>
      </c>
      <c r="C71" s="14">
        <v>13</v>
      </c>
      <c r="D71" s="4">
        <v>5210102</v>
      </c>
      <c r="E71" s="4">
        <v>600</v>
      </c>
      <c r="F71" s="6">
        <v>2942.3</v>
      </c>
    </row>
    <row r="72" spans="1:6" ht="64.5" customHeight="1">
      <c r="A72" s="13" t="s">
        <v>18</v>
      </c>
      <c r="B72" s="4" t="s">
        <v>8</v>
      </c>
      <c r="C72" s="4">
        <v>13</v>
      </c>
      <c r="D72" s="5" t="s">
        <v>19</v>
      </c>
      <c r="E72" s="16"/>
      <c r="F72" s="19">
        <f>F73+F76+F79+F82+F84</f>
        <v>2116.37</v>
      </c>
    </row>
    <row r="73" spans="1:6" ht="47.25">
      <c r="A73" s="8" t="s">
        <v>109</v>
      </c>
      <c r="B73" s="4" t="s">
        <v>8</v>
      </c>
      <c r="C73" s="4">
        <v>13</v>
      </c>
      <c r="D73" s="4">
        <v>5210206</v>
      </c>
      <c r="E73" s="4"/>
      <c r="F73" s="19">
        <f>F75+F74</f>
        <v>537.4</v>
      </c>
    </row>
    <row r="74" spans="1:6" ht="64.5" customHeight="1">
      <c r="A74" s="3" t="s">
        <v>128</v>
      </c>
      <c r="B74" s="4" t="s">
        <v>8</v>
      </c>
      <c r="C74" s="4">
        <v>13</v>
      </c>
      <c r="D74" s="4">
        <v>5210206</v>
      </c>
      <c r="E74" s="4">
        <v>100</v>
      </c>
      <c r="F74" s="6">
        <v>485.8</v>
      </c>
    </row>
    <row r="75" spans="1:6" ht="31.5">
      <c r="A75" s="3" t="s">
        <v>129</v>
      </c>
      <c r="B75" s="4" t="s">
        <v>8</v>
      </c>
      <c r="C75" s="4">
        <v>13</v>
      </c>
      <c r="D75" s="4">
        <v>5210206</v>
      </c>
      <c r="E75" s="4">
        <v>200</v>
      </c>
      <c r="F75" s="6">
        <v>51.6</v>
      </c>
    </row>
    <row r="76" spans="1:6" ht="32.25" customHeight="1">
      <c r="A76" s="3" t="s">
        <v>20</v>
      </c>
      <c r="B76" s="4" t="s">
        <v>8</v>
      </c>
      <c r="C76" s="4">
        <v>13</v>
      </c>
      <c r="D76" s="5" t="s">
        <v>21</v>
      </c>
      <c r="E76" s="4"/>
      <c r="F76" s="19">
        <f>F78+F77</f>
        <v>256.6</v>
      </c>
    </row>
    <row r="77" spans="1:6" ht="64.5" customHeight="1">
      <c r="A77" s="3" t="s">
        <v>128</v>
      </c>
      <c r="B77" s="4" t="s">
        <v>8</v>
      </c>
      <c r="C77" s="4">
        <v>13</v>
      </c>
      <c r="D77" s="5" t="s">
        <v>21</v>
      </c>
      <c r="E77" s="4">
        <v>100</v>
      </c>
      <c r="F77" s="6">
        <v>241.9</v>
      </c>
    </row>
    <row r="78" spans="1:6" ht="31.5">
      <c r="A78" s="3" t="s">
        <v>129</v>
      </c>
      <c r="B78" s="4" t="s">
        <v>8</v>
      </c>
      <c r="C78" s="4">
        <v>13</v>
      </c>
      <c r="D78" s="5" t="s">
        <v>21</v>
      </c>
      <c r="E78" s="4">
        <v>200</v>
      </c>
      <c r="F78" s="6">
        <v>14.7</v>
      </c>
    </row>
    <row r="79" spans="1:6" ht="29.25" customHeight="1">
      <c r="A79" s="3" t="s">
        <v>32</v>
      </c>
      <c r="B79" s="4" t="s">
        <v>8</v>
      </c>
      <c r="C79" s="4">
        <v>13</v>
      </c>
      <c r="D79" s="5" t="s">
        <v>33</v>
      </c>
      <c r="E79" s="4"/>
      <c r="F79" s="19">
        <f>F81+F80</f>
        <v>1212.5</v>
      </c>
    </row>
    <row r="80" spans="1:6" ht="67.5" customHeight="1">
      <c r="A80" s="3" t="s">
        <v>128</v>
      </c>
      <c r="B80" s="4" t="s">
        <v>8</v>
      </c>
      <c r="C80" s="4">
        <v>13</v>
      </c>
      <c r="D80" s="5" t="s">
        <v>33</v>
      </c>
      <c r="E80" s="4">
        <v>100</v>
      </c>
      <c r="F80" s="6">
        <v>1125.5</v>
      </c>
    </row>
    <row r="81" spans="1:6" ht="31.5">
      <c r="A81" s="3" t="s">
        <v>129</v>
      </c>
      <c r="B81" s="4" t="s">
        <v>8</v>
      </c>
      <c r="C81" s="4">
        <v>13</v>
      </c>
      <c r="D81" s="5" t="s">
        <v>33</v>
      </c>
      <c r="E81" s="4">
        <v>200</v>
      </c>
      <c r="F81" s="6">
        <v>87</v>
      </c>
    </row>
    <row r="82" spans="1:6" ht="31.5">
      <c r="A82" s="3" t="s">
        <v>34</v>
      </c>
      <c r="B82" s="4" t="s">
        <v>8</v>
      </c>
      <c r="C82" s="4">
        <v>13</v>
      </c>
      <c r="D82" s="4">
        <v>5210214</v>
      </c>
      <c r="E82" s="4"/>
      <c r="F82" s="19">
        <f>F83</f>
        <v>109.5</v>
      </c>
    </row>
    <row r="83" spans="1:6" ht="31.5">
      <c r="A83" s="3" t="s">
        <v>129</v>
      </c>
      <c r="B83" s="4" t="s">
        <v>8</v>
      </c>
      <c r="C83" s="4">
        <v>13</v>
      </c>
      <c r="D83" s="4">
        <v>5210214</v>
      </c>
      <c r="E83" s="4">
        <v>200</v>
      </c>
      <c r="F83" s="6">
        <v>109.5</v>
      </c>
    </row>
    <row r="84" spans="1:6" ht="47.25">
      <c r="A84" s="3" t="s">
        <v>121</v>
      </c>
      <c r="B84" s="4" t="s">
        <v>8</v>
      </c>
      <c r="C84" s="4">
        <v>13</v>
      </c>
      <c r="D84" s="5" t="s">
        <v>122</v>
      </c>
      <c r="E84" s="4"/>
      <c r="F84" s="6">
        <f>F85</f>
        <v>0.37</v>
      </c>
    </row>
    <row r="85" spans="1:6" ht="31.5">
      <c r="A85" s="3" t="s">
        <v>129</v>
      </c>
      <c r="B85" s="4" t="s">
        <v>8</v>
      </c>
      <c r="C85" s="4">
        <v>13</v>
      </c>
      <c r="D85" s="5" t="s">
        <v>122</v>
      </c>
      <c r="E85" s="4">
        <v>200</v>
      </c>
      <c r="F85" s="6">
        <v>0.37</v>
      </c>
    </row>
    <row r="86" spans="1:8" ht="15.75">
      <c r="A86" s="39" t="s">
        <v>47</v>
      </c>
      <c r="B86" s="40" t="s">
        <v>9</v>
      </c>
      <c r="C86" s="41"/>
      <c r="D86" s="40"/>
      <c r="E86" s="40"/>
      <c r="F86" s="42">
        <f>F87</f>
        <v>1179.8</v>
      </c>
      <c r="H86" s="68"/>
    </row>
    <row r="87" spans="1:6" ht="15.75">
      <c r="A87" s="3" t="s">
        <v>48</v>
      </c>
      <c r="B87" s="5" t="s">
        <v>9</v>
      </c>
      <c r="C87" s="5" t="s">
        <v>15</v>
      </c>
      <c r="D87" s="5"/>
      <c r="E87" s="5"/>
      <c r="F87" s="6">
        <f>F88</f>
        <v>1179.8</v>
      </c>
    </row>
    <row r="88" spans="1:6" ht="31.5">
      <c r="A88" s="3" t="s">
        <v>49</v>
      </c>
      <c r="B88" s="5" t="s">
        <v>9</v>
      </c>
      <c r="C88" s="5" t="s">
        <v>15</v>
      </c>
      <c r="D88" s="5" t="s">
        <v>135</v>
      </c>
      <c r="E88" s="5"/>
      <c r="F88" s="6">
        <f>F89</f>
        <v>1179.8</v>
      </c>
    </row>
    <row r="89" spans="1:6" ht="15.75">
      <c r="A89" s="3" t="s">
        <v>134</v>
      </c>
      <c r="B89" s="5" t="s">
        <v>9</v>
      </c>
      <c r="C89" s="5" t="s">
        <v>15</v>
      </c>
      <c r="D89" s="5" t="s">
        <v>135</v>
      </c>
      <c r="E89" s="5" t="s">
        <v>22</v>
      </c>
      <c r="F89" s="6">
        <v>1179.8</v>
      </c>
    </row>
    <row r="90" spans="1:8" ht="31.5">
      <c r="A90" s="33" t="s">
        <v>83</v>
      </c>
      <c r="B90" s="34">
        <v>3</v>
      </c>
      <c r="C90" s="34"/>
      <c r="D90" s="43"/>
      <c r="E90" s="44"/>
      <c r="F90" s="45">
        <f>F91+F95</f>
        <v>2730.5</v>
      </c>
      <c r="H90" s="68"/>
    </row>
    <row r="91" spans="1:6" ht="32.25" customHeight="1">
      <c r="A91" s="3" t="s">
        <v>95</v>
      </c>
      <c r="B91" s="5" t="s">
        <v>15</v>
      </c>
      <c r="C91" s="5" t="s">
        <v>38</v>
      </c>
      <c r="D91" s="4"/>
      <c r="E91" s="4"/>
      <c r="F91" s="6">
        <f>F92</f>
        <v>730.5</v>
      </c>
    </row>
    <row r="92" spans="1:6" ht="31.5">
      <c r="A92" s="3" t="s">
        <v>63</v>
      </c>
      <c r="B92" s="5" t="s">
        <v>15</v>
      </c>
      <c r="C92" s="5" t="s">
        <v>38</v>
      </c>
      <c r="D92" s="4">
        <v>2026700</v>
      </c>
      <c r="E92" s="5"/>
      <c r="F92" s="6">
        <f>F94+F93</f>
        <v>730.5</v>
      </c>
    </row>
    <row r="93" spans="1:6" ht="63.75" customHeight="1">
      <c r="A93" s="3" t="s">
        <v>128</v>
      </c>
      <c r="B93" s="5" t="s">
        <v>15</v>
      </c>
      <c r="C93" s="5" t="s">
        <v>38</v>
      </c>
      <c r="D93" s="4">
        <v>2026700</v>
      </c>
      <c r="E93" s="4">
        <v>100</v>
      </c>
      <c r="F93" s="6">
        <v>718.5</v>
      </c>
    </row>
    <row r="94" spans="1:6" ht="32.25" customHeight="1">
      <c r="A94" s="3" t="s">
        <v>129</v>
      </c>
      <c r="B94" s="5" t="s">
        <v>15</v>
      </c>
      <c r="C94" s="5" t="s">
        <v>38</v>
      </c>
      <c r="D94" s="4">
        <v>2026700</v>
      </c>
      <c r="E94" s="4">
        <v>200</v>
      </c>
      <c r="F94" s="6">
        <f>12</f>
        <v>12</v>
      </c>
    </row>
    <row r="95" spans="1:6" ht="15.75">
      <c r="A95" s="3" t="s">
        <v>194</v>
      </c>
      <c r="B95" s="4" t="s">
        <v>15</v>
      </c>
      <c r="C95" s="5" t="s">
        <v>123</v>
      </c>
      <c r="D95" s="88"/>
      <c r="E95" s="89"/>
      <c r="F95" s="90">
        <f>F96</f>
        <v>2000</v>
      </c>
    </row>
    <row r="96" spans="1:6" ht="32.25" customHeight="1">
      <c r="A96" s="3" t="s">
        <v>195</v>
      </c>
      <c r="B96" s="4" t="s">
        <v>15</v>
      </c>
      <c r="C96" s="5" t="s">
        <v>123</v>
      </c>
      <c r="D96" s="4">
        <v>1020000</v>
      </c>
      <c r="E96" s="5"/>
      <c r="F96" s="90">
        <f>F97</f>
        <v>2000</v>
      </c>
    </row>
    <row r="97" spans="1:6" ht="32.25" customHeight="1">
      <c r="A97" s="3" t="s">
        <v>196</v>
      </c>
      <c r="B97" s="4" t="s">
        <v>15</v>
      </c>
      <c r="C97" s="5" t="s">
        <v>123</v>
      </c>
      <c r="D97" s="4">
        <v>1020102</v>
      </c>
      <c r="E97" s="5"/>
      <c r="F97" s="90">
        <f>F98</f>
        <v>2000</v>
      </c>
    </row>
    <row r="98" spans="1:6" ht="32.25" customHeight="1">
      <c r="A98" s="3" t="s">
        <v>129</v>
      </c>
      <c r="B98" s="4" t="s">
        <v>15</v>
      </c>
      <c r="C98" s="5" t="s">
        <v>123</v>
      </c>
      <c r="D98" s="4">
        <v>1020102</v>
      </c>
      <c r="E98" s="4">
        <v>200</v>
      </c>
      <c r="F98" s="90">
        <v>2000</v>
      </c>
    </row>
    <row r="99" spans="1:8" ht="16.5" customHeight="1">
      <c r="A99" s="33" t="s">
        <v>103</v>
      </c>
      <c r="B99" s="34">
        <v>4</v>
      </c>
      <c r="C99" s="34"/>
      <c r="D99" s="43"/>
      <c r="E99" s="44"/>
      <c r="F99" s="45">
        <f>F104+F100+F107</f>
        <v>29722.100000000002</v>
      </c>
      <c r="H99" s="68"/>
    </row>
    <row r="100" spans="1:6" ht="63">
      <c r="A100" s="3" t="s">
        <v>18</v>
      </c>
      <c r="B100" s="5" t="s">
        <v>104</v>
      </c>
      <c r="C100" s="5" t="s">
        <v>35</v>
      </c>
      <c r="D100" s="9">
        <v>5210200</v>
      </c>
      <c r="E100" s="75"/>
      <c r="F100" s="6">
        <f>F101</f>
        <v>1109.4</v>
      </c>
    </row>
    <row r="101" spans="1:6" ht="63.75" customHeight="1">
      <c r="A101" s="3" t="s">
        <v>151</v>
      </c>
      <c r="B101" s="5" t="s">
        <v>104</v>
      </c>
      <c r="C101" s="5" t="s">
        <v>35</v>
      </c>
      <c r="D101" s="4">
        <v>5210216</v>
      </c>
      <c r="E101" s="5"/>
      <c r="F101" s="6">
        <f>F102+F103</f>
        <v>1109.4</v>
      </c>
    </row>
    <row r="102" spans="1:6" ht="31.5">
      <c r="A102" s="3" t="s">
        <v>129</v>
      </c>
      <c r="B102" s="5" t="s">
        <v>104</v>
      </c>
      <c r="C102" s="5" t="s">
        <v>35</v>
      </c>
      <c r="D102" s="4">
        <v>5210216</v>
      </c>
      <c r="E102" s="4">
        <v>200</v>
      </c>
      <c r="F102" s="6">
        <v>1015.2</v>
      </c>
    </row>
    <row r="103" spans="1:6" ht="31.5">
      <c r="A103" s="3" t="s">
        <v>129</v>
      </c>
      <c r="B103" s="5" t="s">
        <v>104</v>
      </c>
      <c r="C103" s="5" t="s">
        <v>35</v>
      </c>
      <c r="D103" s="4">
        <v>5210216</v>
      </c>
      <c r="E103" s="4">
        <v>200</v>
      </c>
      <c r="F103" s="6">
        <v>94.2</v>
      </c>
    </row>
    <row r="104" spans="1:6" ht="15.75">
      <c r="A104" s="3" t="s">
        <v>136</v>
      </c>
      <c r="B104" s="5" t="s">
        <v>104</v>
      </c>
      <c r="C104" s="5" t="s">
        <v>38</v>
      </c>
      <c r="D104" s="4"/>
      <c r="E104" s="4"/>
      <c r="F104" s="6">
        <f>F105</f>
        <v>22000</v>
      </c>
    </row>
    <row r="105" spans="1:6" ht="31.5">
      <c r="A105" s="3" t="s">
        <v>191</v>
      </c>
      <c r="B105" s="5" t="s">
        <v>104</v>
      </c>
      <c r="C105" s="5" t="s">
        <v>38</v>
      </c>
      <c r="D105" s="4">
        <v>3150500</v>
      </c>
      <c r="E105" s="4"/>
      <c r="F105" s="6">
        <f>F106</f>
        <v>22000</v>
      </c>
    </row>
    <row r="106" spans="1:6" ht="31.5">
      <c r="A106" s="3" t="s">
        <v>129</v>
      </c>
      <c r="B106" s="5" t="s">
        <v>104</v>
      </c>
      <c r="C106" s="5" t="s">
        <v>38</v>
      </c>
      <c r="D106" s="4">
        <v>3150500</v>
      </c>
      <c r="E106" s="4">
        <v>200</v>
      </c>
      <c r="F106" s="6">
        <v>22000</v>
      </c>
    </row>
    <row r="107" spans="1:6" ht="15.75">
      <c r="A107" s="3" t="s">
        <v>178</v>
      </c>
      <c r="B107" s="5" t="s">
        <v>104</v>
      </c>
      <c r="C107" s="5" t="s">
        <v>179</v>
      </c>
      <c r="D107" s="9"/>
      <c r="E107" s="5"/>
      <c r="F107" s="6">
        <f>F108+F112</f>
        <v>6612.7</v>
      </c>
    </row>
    <row r="108" spans="1:6" ht="31.5">
      <c r="A108" s="3" t="s">
        <v>172</v>
      </c>
      <c r="B108" s="5" t="s">
        <v>104</v>
      </c>
      <c r="C108" s="5" t="s">
        <v>179</v>
      </c>
      <c r="D108" s="5" t="s">
        <v>174</v>
      </c>
      <c r="E108" s="5"/>
      <c r="F108" s="6">
        <f>F109</f>
        <v>3264.7</v>
      </c>
    </row>
    <row r="109" spans="1:6" ht="15.75" customHeight="1">
      <c r="A109" s="3" t="s">
        <v>29</v>
      </c>
      <c r="B109" s="5" t="s">
        <v>104</v>
      </c>
      <c r="C109" s="5" t="s">
        <v>179</v>
      </c>
      <c r="D109" s="5" t="s">
        <v>180</v>
      </c>
      <c r="E109" s="5"/>
      <c r="F109" s="6">
        <f>F110+F111</f>
        <v>3264.7</v>
      </c>
    </row>
    <row r="110" spans="1:6" ht="62.25" customHeight="1">
      <c r="A110" s="3" t="s">
        <v>128</v>
      </c>
      <c r="B110" s="5" t="s">
        <v>104</v>
      </c>
      <c r="C110" s="5" t="s">
        <v>179</v>
      </c>
      <c r="D110" s="5" t="s">
        <v>180</v>
      </c>
      <c r="E110" s="4">
        <v>100</v>
      </c>
      <c r="F110" s="6">
        <v>2518.1</v>
      </c>
    </row>
    <row r="111" spans="1:6" ht="31.5">
      <c r="A111" s="3" t="s">
        <v>129</v>
      </c>
      <c r="B111" s="5" t="s">
        <v>104</v>
      </c>
      <c r="C111" s="5" t="s">
        <v>179</v>
      </c>
      <c r="D111" s="5" t="s">
        <v>180</v>
      </c>
      <c r="E111" s="4">
        <v>200</v>
      </c>
      <c r="F111" s="6">
        <v>746.6</v>
      </c>
    </row>
    <row r="112" spans="1:6" ht="31.5">
      <c r="A112" s="3" t="s">
        <v>181</v>
      </c>
      <c r="B112" s="5" t="s">
        <v>104</v>
      </c>
      <c r="C112" s="5" t="s">
        <v>179</v>
      </c>
      <c r="D112" s="4">
        <v>3380000</v>
      </c>
      <c r="E112" s="4"/>
      <c r="F112" s="6">
        <f>F113</f>
        <v>3348</v>
      </c>
    </row>
    <row r="113" spans="1:7" ht="31.5">
      <c r="A113" s="3" t="s">
        <v>129</v>
      </c>
      <c r="B113" s="5" t="s">
        <v>104</v>
      </c>
      <c r="C113" s="5" t="s">
        <v>179</v>
      </c>
      <c r="D113" s="4">
        <v>3380000</v>
      </c>
      <c r="E113" s="4">
        <v>200</v>
      </c>
      <c r="F113" s="6">
        <f>1000+99+2249</f>
        <v>3348</v>
      </c>
      <c r="G113" s="58" t="s">
        <v>197</v>
      </c>
    </row>
    <row r="114" spans="1:8" ht="15.75">
      <c r="A114" s="33" t="s">
        <v>37</v>
      </c>
      <c r="B114" s="34">
        <v>5</v>
      </c>
      <c r="C114" s="46"/>
      <c r="D114" s="47"/>
      <c r="E114" s="48"/>
      <c r="F114" s="38">
        <f>F125+F115+F128</f>
        <v>76327.51699999999</v>
      </c>
      <c r="H114" s="68"/>
    </row>
    <row r="115" spans="1:8" ht="15.75">
      <c r="A115" s="3" t="s">
        <v>161</v>
      </c>
      <c r="B115" s="4" t="s">
        <v>35</v>
      </c>
      <c r="C115" s="5" t="s">
        <v>8</v>
      </c>
      <c r="D115" s="4"/>
      <c r="E115" s="4"/>
      <c r="F115" s="6">
        <f>F116+F118+F120</f>
        <v>73710.51699999999</v>
      </c>
      <c r="H115" s="68"/>
    </row>
    <row r="116" spans="1:8" ht="63">
      <c r="A116" s="77" t="s">
        <v>162</v>
      </c>
      <c r="B116" s="5" t="s">
        <v>35</v>
      </c>
      <c r="C116" s="5" t="s">
        <v>8</v>
      </c>
      <c r="D116" s="5" t="s">
        <v>163</v>
      </c>
      <c r="E116" s="5"/>
      <c r="F116" s="6">
        <f>F117</f>
        <v>5333.765</v>
      </c>
      <c r="H116" s="68"/>
    </row>
    <row r="117" spans="1:8" ht="15.75">
      <c r="A117" s="3" t="s">
        <v>131</v>
      </c>
      <c r="B117" s="4" t="s">
        <v>35</v>
      </c>
      <c r="C117" s="5" t="s">
        <v>8</v>
      </c>
      <c r="D117" s="5" t="s">
        <v>163</v>
      </c>
      <c r="E117" s="5" t="s">
        <v>164</v>
      </c>
      <c r="F117" s="6">
        <v>5333.765</v>
      </c>
      <c r="H117" s="68"/>
    </row>
    <row r="118" spans="1:8" ht="31.5">
      <c r="A118" s="77" t="s">
        <v>166</v>
      </c>
      <c r="B118" s="5" t="s">
        <v>35</v>
      </c>
      <c r="C118" s="5" t="s">
        <v>8</v>
      </c>
      <c r="D118" s="5" t="s">
        <v>165</v>
      </c>
      <c r="E118" s="5"/>
      <c r="F118" s="6">
        <f>F119</f>
        <v>67217.95199999999</v>
      </c>
      <c r="H118" s="68"/>
    </row>
    <row r="119" spans="1:8" ht="15.75">
      <c r="A119" s="3" t="s">
        <v>131</v>
      </c>
      <c r="B119" s="4" t="s">
        <v>35</v>
      </c>
      <c r="C119" s="5" t="s">
        <v>8</v>
      </c>
      <c r="D119" s="5" t="s">
        <v>165</v>
      </c>
      <c r="E119" s="5" t="s">
        <v>164</v>
      </c>
      <c r="F119" s="6">
        <f>35680.952+31537</f>
        <v>67217.95199999999</v>
      </c>
      <c r="H119" s="68"/>
    </row>
    <row r="120" spans="1:8" ht="15.75">
      <c r="A120" s="3" t="s">
        <v>167</v>
      </c>
      <c r="B120" s="4" t="s">
        <v>35</v>
      </c>
      <c r="C120" s="5" t="s">
        <v>8</v>
      </c>
      <c r="D120" s="5" t="s">
        <v>169</v>
      </c>
      <c r="E120" s="5"/>
      <c r="F120" s="6">
        <f>F123+F121</f>
        <v>1158.8</v>
      </c>
      <c r="H120" s="68"/>
    </row>
    <row r="121" spans="1:8" ht="47.25">
      <c r="A121" s="3" t="s">
        <v>182</v>
      </c>
      <c r="B121" s="4" t="s">
        <v>35</v>
      </c>
      <c r="C121" s="5" t="s">
        <v>8</v>
      </c>
      <c r="D121" s="4">
        <v>3500200</v>
      </c>
      <c r="E121" s="4"/>
      <c r="F121" s="6">
        <f>F122</f>
        <v>400.3</v>
      </c>
      <c r="H121" s="68"/>
    </row>
    <row r="122" spans="1:8" ht="31.5">
      <c r="A122" s="3" t="s">
        <v>129</v>
      </c>
      <c r="B122" s="4" t="s">
        <v>35</v>
      </c>
      <c r="C122" s="5" t="s">
        <v>8</v>
      </c>
      <c r="D122" s="4">
        <v>3500200</v>
      </c>
      <c r="E122" s="4">
        <v>200</v>
      </c>
      <c r="F122" s="6">
        <v>400.3</v>
      </c>
      <c r="H122" s="68"/>
    </row>
    <row r="123" spans="1:8" ht="15.75">
      <c r="A123" s="3" t="s">
        <v>168</v>
      </c>
      <c r="B123" s="4" t="s">
        <v>35</v>
      </c>
      <c r="C123" s="5" t="s">
        <v>8</v>
      </c>
      <c r="D123" s="5" t="s">
        <v>170</v>
      </c>
      <c r="E123" s="5"/>
      <c r="F123" s="6">
        <f>F124</f>
        <v>758.5</v>
      </c>
      <c r="H123" s="68"/>
    </row>
    <row r="124" spans="1:8" ht="31.5">
      <c r="A124" s="3" t="s">
        <v>129</v>
      </c>
      <c r="B124" s="5" t="s">
        <v>35</v>
      </c>
      <c r="C124" s="5" t="s">
        <v>8</v>
      </c>
      <c r="D124" s="5" t="s">
        <v>170</v>
      </c>
      <c r="E124" s="4">
        <v>200</v>
      </c>
      <c r="F124" s="6">
        <f>583+175.5</f>
        <v>758.5</v>
      </c>
      <c r="H124" s="68"/>
    </row>
    <row r="125" spans="1:6" ht="15.75">
      <c r="A125" s="3" t="s">
        <v>183</v>
      </c>
      <c r="B125" s="4" t="s">
        <v>35</v>
      </c>
      <c r="C125" s="5" t="s">
        <v>9</v>
      </c>
      <c r="D125" s="9"/>
      <c r="E125" s="4"/>
      <c r="F125" s="6">
        <f>F126</f>
        <v>2323.5</v>
      </c>
    </row>
    <row r="126" spans="1:6" ht="15.75">
      <c r="A126" s="3" t="s">
        <v>184</v>
      </c>
      <c r="B126" s="4" t="s">
        <v>35</v>
      </c>
      <c r="C126" s="5" t="s">
        <v>9</v>
      </c>
      <c r="D126" s="76">
        <v>3510500</v>
      </c>
      <c r="E126" s="67"/>
      <c r="F126" s="6">
        <f>F127</f>
        <v>2323.5</v>
      </c>
    </row>
    <row r="127" spans="1:6" ht="31.5" customHeight="1">
      <c r="A127" s="3" t="s">
        <v>129</v>
      </c>
      <c r="B127" s="4" t="s">
        <v>35</v>
      </c>
      <c r="C127" s="5" t="s">
        <v>9</v>
      </c>
      <c r="D127" s="76">
        <v>3510500</v>
      </c>
      <c r="E127" s="4">
        <v>200</v>
      </c>
      <c r="F127" s="6">
        <f>120+1475+622+106.5</f>
        <v>2323.5</v>
      </c>
    </row>
    <row r="128" spans="1:6" ht="15.75">
      <c r="A128" s="3" t="s">
        <v>192</v>
      </c>
      <c r="B128" s="4" t="s">
        <v>35</v>
      </c>
      <c r="C128" s="5" t="s">
        <v>15</v>
      </c>
      <c r="D128" s="86"/>
      <c r="E128" s="87"/>
      <c r="F128" s="6">
        <f>F129</f>
        <v>293.5</v>
      </c>
    </row>
    <row r="129" spans="1:6" ht="15.75">
      <c r="A129" s="3" t="s">
        <v>193</v>
      </c>
      <c r="B129" s="4" t="s">
        <v>35</v>
      </c>
      <c r="C129" s="5" t="s">
        <v>15</v>
      </c>
      <c r="D129" s="4">
        <v>6000500</v>
      </c>
      <c r="E129" s="5"/>
      <c r="F129" s="6">
        <f>F130</f>
        <v>293.5</v>
      </c>
    </row>
    <row r="130" spans="1:6" ht="31.5" customHeight="1">
      <c r="A130" s="3" t="s">
        <v>129</v>
      </c>
      <c r="B130" s="4" t="s">
        <v>35</v>
      </c>
      <c r="C130" s="5" t="s">
        <v>15</v>
      </c>
      <c r="D130" s="4">
        <v>6000500</v>
      </c>
      <c r="E130" s="4">
        <v>200</v>
      </c>
      <c r="F130" s="6">
        <v>293.5</v>
      </c>
    </row>
    <row r="131" spans="1:8" ht="15.75" customHeight="1">
      <c r="A131" s="33" t="s">
        <v>97</v>
      </c>
      <c r="B131" s="34">
        <v>6</v>
      </c>
      <c r="C131" s="46"/>
      <c r="D131" s="47"/>
      <c r="E131" s="48"/>
      <c r="F131" s="38">
        <f>F132</f>
        <v>7126</v>
      </c>
      <c r="H131" s="68"/>
    </row>
    <row r="132" spans="1:6" ht="31.5">
      <c r="A132" s="32" t="s">
        <v>98</v>
      </c>
      <c r="B132" s="30">
        <v>6</v>
      </c>
      <c r="C132" s="30">
        <v>3</v>
      </c>
      <c r="D132" s="7"/>
      <c r="E132" s="31"/>
      <c r="F132" s="6">
        <f>F133</f>
        <v>7126</v>
      </c>
    </row>
    <row r="133" spans="1:6" ht="15.75">
      <c r="A133" s="32" t="s">
        <v>137</v>
      </c>
      <c r="B133" s="30">
        <v>6</v>
      </c>
      <c r="C133" s="30">
        <v>3</v>
      </c>
      <c r="D133" s="7">
        <v>4100000</v>
      </c>
      <c r="E133" s="31"/>
      <c r="F133" s="6">
        <f>F134</f>
        <v>7126</v>
      </c>
    </row>
    <row r="134" spans="1:6" ht="15.75">
      <c r="A134" s="32" t="s">
        <v>102</v>
      </c>
      <c r="B134" s="30">
        <v>6</v>
      </c>
      <c r="C134" s="30">
        <v>3</v>
      </c>
      <c r="D134" s="7">
        <v>4100103</v>
      </c>
      <c r="E134" s="31"/>
      <c r="F134" s="6">
        <f>F135</f>
        <v>7126</v>
      </c>
    </row>
    <row r="135" spans="1:6" ht="31.5">
      <c r="A135" s="3" t="s">
        <v>129</v>
      </c>
      <c r="B135" s="30">
        <v>6</v>
      </c>
      <c r="C135" s="30">
        <v>3</v>
      </c>
      <c r="D135" s="7">
        <v>4100103</v>
      </c>
      <c r="E135" s="4">
        <v>200</v>
      </c>
      <c r="F135" s="6">
        <v>7126</v>
      </c>
    </row>
    <row r="136" spans="1:8" ht="15.75">
      <c r="A136" s="33" t="s">
        <v>50</v>
      </c>
      <c r="B136" s="46">
        <v>7</v>
      </c>
      <c r="C136" s="46"/>
      <c r="D136" s="47"/>
      <c r="E136" s="48"/>
      <c r="F136" s="38">
        <f>F137+F145+F164+F179+F161</f>
        <v>1032328.5199999999</v>
      </c>
      <c r="H136" s="68"/>
    </row>
    <row r="137" spans="1:6" ht="15.75">
      <c r="A137" s="13" t="s">
        <v>84</v>
      </c>
      <c r="B137" s="20">
        <v>7</v>
      </c>
      <c r="C137" s="20">
        <v>1</v>
      </c>
      <c r="D137" s="21"/>
      <c r="E137" s="22"/>
      <c r="F137" s="19">
        <f>F138+F141+F143</f>
        <v>399747.1</v>
      </c>
    </row>
    <row r="138" spans="1:6" ht="15.75">
      <c r="A138" s="13" t="s">
        <v>64</v>
      </c>
      <c r="B138" s="20">
        <v>7</v>
      </c>
      <c r="C138" s="20">
        <v>1</v>
      </c>
      <c r="D138" s="21">
        <v>4200000</v>
      </c>
      <c r="E138" s="22"/>
      <c r="F138" s="19">
        <f>F139</f>
        <v>257832.7</v>
      </c>
    </row>
    <row r="139" spans="1:6" ht="47.25">
      <c r="A139" s="3" t="s">
        <v>138</v>
      </c>
      <c r="B139" s="4" t="s">
        <v>39</v>
      </c>
      <c r="C139" s="4" t="s">
        <v>8</v>
      </c>
      <c r="D139" s="4">
        <v>4209900</v>
      </c>
      <c r="E139" s="4"/>
      <c r="F139" s="6">
        <f>F140</f>
        <v>257832.7</v>
      </c>
    </row>
    <row r="140" spans="1:6" ht="31.5">
      <c r="A140" s="3" t="s">
        <v>133</v>
      </c>
      <c r="B140" s="4" t="s">
        <v>39</v>
      </c>
      <c r="C140" s="4" t="s">
        <v>8</v>
      </c>
      <c r="D140" s="4">
        <v>4209900</v>
      </c>
      <c r="E140" s="4">
        <v>600</v>
      </c>
      <c r="F140" s="6">
        <f>257492.7-100+440</f>
        <v>257832.7</v>
      </c>
    </row>
    <row r="141" spans="1:6" ht="173.25">
      <c r="A141" s="3" t="s">
        <v>139</v>
      </c>
      <c r="B141" s="4" t="s">
        <v>39</v>
      </c>
      <c r="C141" s="4" t="s">
        <v>8</v>
      </c>
      <c r="D141" s="4">
        <v>5210209</v>
      </c>
      <c r="E141" s="4"/>
      <c r="F141" s="6">
        <f>F142</f>
        <v>141814.4</v>
      </c>
    </row>
    <row r="142" spans="1:6" ht="31.5">
      <c r="A142" s="3" t="s">
        <v>133</v>
      </c>
      <c r="B142" s="4" t="s">
        <v>39</v>
      </c>
      <c r="C142" s="4" t="s">
        <v>8</v>
      </c>
      <c r="D142" s="4">
        <v>5210209</v>
      </c>
      <c r="E142" s="4">
        <v>600</v>
      </c>
      <c r="F142" s="6">
        <v>141814.4</v>
      </c>
    </row>
    <row r="143" spans="1:6" ht="63">
      <c r="A143" s="3" t="s">
        <v>153</v>
      </c>
      <c r="B143" s="4" t="s">
        <v>39</v>
      </c>
      <c r="C143" s="4" t="s">
        <v>8</v>
      </c>
      <c r="D143" s="76">
        <v>7950600</v>
      </c>
      <c r="E143" s="4"/>
      <c r="F143" s="6">
        <f>F144</f>
        <v>100</v>
      </c>
    </row>
    <row r="144" spans="1:6" ht="31.5">
      <c r="A144" s="3" t="s">
        <v>133</v>
      </c>
      <c r="B144" s="4" t="s">
        <v>39</v>
      </c>
      <c r="C144" s="4" t="s">
        <v>8</v>
      </c>
      <c r="D144" s="76">
        <v>7950600</v>
      </c>
      <c r="E144" s="4">
        <v>600</v>
      </c>
      <c r="F144" s="6">
        <v>100</v>
      </c>
    </row>
    <row r="145" spans="1:6" ht="15.75">
      <c r="A145" s="13" t="s">
        <v>65</v>
      </c>
      <c r="B145" s="14">
        <v>7</v>
      </c>
      <c r="C145" s="14">
        <v>2</v>
      </c>
      <c r="D145" s="15"/>
      <c r="E145" s="16"/>
      <c r="F145" s="19">
        <f>F146+F149+F156+F159</f>
        <v>557800</v>
      </c>
    </row>
    <row r="146" spans="1:6" ht="31.5">
      <c r="A146" s="13" t="s">
        <v>66</v>
      </c>
      <c r="B146" s="14">
        <v>7</v>
      </c>
      <c r="C146" s="14">
        <v>2</v>
      </c>
      <c r="D146" s="15">
        <v>4210000</v>
      </c>
      <c r="E146" s="16"/>
      <c r="F146" s="19">
        <f>F147</f>
        <v>178617.9</v>
      </c>
    </row>
    <row r="147" spans="1:6" ht="31.5" customHeight="1">
      <c r="A147" s="13" t="s">
        <v>110</v>
      </c>
      <c r="B147" s="14">
        <v>7</v>
      </c>
      <c r="C147" s="14">
        <v>2</v>
      </c>
      <c r="D147" s="15">
        <v>4219900</v>
      </c>
      <c r="E147" s="16"/>
      <c r="F147" s="19">
        <f>F148</f>
        <v>178617.9</v>
      </c>
    </row>
    <row r="148" spans="1:6" ht="31.5">
      <c r="A148" s="3" t="s">
        <v>133</v>
      </c>
      <c r="B148" s="4" t="s">
        <v>39</v>
      </c>
      <c r="C148" s="4" t="s">
        <v>9</v>
      </c>
      <c r="D148" s="4" t="s">
        <v>140</v>
      </c>
      <c r="E148" s="4">
        <v>600</v>
      </c>
      <c r="F148" s="6">
        <f>178629.9-100+88</f>
        <v>178617.9</v>
      </c>
    </row>
    <row r="149" spans="1:6" ht="15.75">
      <c r="A149" s="13" t="s">
        <v>67</v>
      </c>
      <c r="B149" s="14">
        <v>7</v>
      </c>
      <c r="C149" s="14">
        <v>2</v>
      </c>
      <c r="D149" s="15">
        <v>4230000</v>
      </c>
      <c r="E149" s="16"/>
      <c r="F149" s="19">
        <f>F150+F152+F154</f>
        <v>99305.4</v>
      </c>
    </row>
    <row r="150" spans="1:6" ht="108.75" customHeight="1">
      <c r="A150" s="13" t="s">
        <v>111</v>
      </c>
      <c r="B150" s="4" t="s">
        <v>39</v>
      </c>
      <c r="C150" s="4" t="s">
        <v>9</v>
      </c>
      <c r="D150" s="4">
        <v>4239910</v>
      </c>
      <c r="E150" s="4"/>
      <c r="F150" s="6">
        <f>F151</f>
        <v>37892.4</v>
      </c>
    </row>
    <row r="151" spans="1:6" ht="31.5">
      <c r="A151" s="3" t="s">
        <v>133</v>
      </c>
      <c r="B151" s="4" t="s">
        <v>39</v>
      </c>
      <c r="C151" s="4" t="s">
        <v>9</v>
      </c>
      <c r="D151" s="4">
        <v>4239910</v>
      </c>
      <c r="E151" s="4">
        <v>600</v>
      </c>
      <c r="F151" s="6">
        <v>37892.4</v>
      </c>
    </row>
    <row r="152" spans="1:6" ht="63.75" customHeight="1">
      <c r="A152" s="13" t="s">
        <v>112</v>
      </c>
      <c r="B152" s="4" t="s">
        <v>39</v>
      </c>
      <c r="C152" s="4" t="s">
        <v>9</v>
      </c>
      <c r="D152" s="4">
        <v>4239920</v>
      </c>
      <c r="E152" s="4"/>
      <c r="F152" s="6">
        <f>F153</f>
        <v>33803.6</v>
      </c>
    </row>
    <row r="153" spans="1:6" ht="31.5">
      <c r="A153" s="3" t="s">
        <v>133</v>
      </c>
      <c r="B153" s="4" t="s">
        <v>39</v>
      </c>
      <c r="C153" s="4" t="s">
        <v>9</v>
      </c>
      <c r="D153" s="4">
        <v>4239920</v>
      </c>
      <c r="E153" s="4">
        <v>600</v>
      </c>
      <c r="F153" s="6">
        <v>33803.6</v>
      </c>
    </row>
    <row r="154" spans="1:6" ht="47.25" customHeight="1">
      <c r="A154" s="13" t="s">
        <v>73</v>
      </c>
      <c r="B154" s="4" t="s">
        <v>39</v>
      </c>
      <c r="C154" s="4" t="s">
        <v>9</v>
      </c>
      <c r="D154" s="4">
        <v>4239930</v>
      </c>
      <c r="E154" s="4"/>
      <c r="F154" s="6">
        <f>F155</f>
        <v>27609.4</v>
      </c>
    </row>
    <row r="155" spans="1:6" ht="31.5">
      <c r="A155" s="3" t="s">
        <v>133</v>
      </c>
      <c r="B155" s="4" t="s">
        <v>39</v>
      </c>
      <c r="C155" s="4" t="s">
        <v>9</v>
      </c>
      <c r="D155" s="4">
        <v>4239930</v>
      </c>
      <c r="E155" s="4">
        <v>600</v>
      </c>
      <c r="F155" s="6">
        <v>27609.4</v>
      </c>
    </row>
    <row r="156" spans="1:6" ht="61.5" customHeight="1">
      <c r="A156" s="3" t="s">
        <v>18</v>
      </c>
      <c r="B156" s="4" t="s">
        <v>39</v>
      </c>
      <c r="C156" s="4" t="s">
        <v>9</v>
      </c>
      <c r="D156" s="5" t="s">
        <v>19</v>
      </c>
      <c r="E156" s="4"/>
      <c r="F156" s="19">
        <f>F157</f>
        <v>279776.7</v>
      </c>
    </row>
    <row r="157" spans="1:6" ht="47.25">
      <c r="A157" s="3" t="s">
        <v>115</v>
      </c>
      <c r="B157" s="4" t="s">
        <v>39</v>
      </c>
      <c r="C157" s="4" t="s">
        <v>9</v>
      </c>
      <c r="D157" s="4">
        <v>5210208</v>
      </c>
      <c r="E157" s="4"/>
      <c r="F157" s="6">
        <f>F158</f>
        <v>279776.7</v>
      </c>
    </row>
    <row r="158" spans="1:6" ht="31.5">
      <c r="A158" s="3" t="s">
        <v>133</v>
      </c>
      <c r="B158" s="4" t="s">
        <v>39</v>
      </c>
      <c r="C158" s="4" t="s">
        <v>9</v>
      </c>
      <c r="D158" s="4">
        <v>5210208</v>
      </c>
      <c r="E158" s="4">
        <v>600</v>
      </c>
      <c r="F158" s="6">
        <v>279776.7</v>
      </c>
    </row>
    <row r="159" spans="1:6" ht="63">
      <c r="A159" s="3" t="s">
        <v>153</v>
      </c>
      <c r="B159" s="4" t="s">
        <v>39</v>
      </c>
      <c r="C159" s="4" t="s">
        <v>9</v>
      </c>
      <c r="D159" s="76">
        <v>7950600</v>
      </c>
      <c r="E159" s="4"/>
      <c r="F159" s="6">
        <f>F160</f>
        <v>100</v>
      </c>
    </row>
    <row r="160" spans="1:6" ht="31.5">
      <c r="A160" s="3" t="s">
        <v>133</v>
      </c>
      <c r="B160" s="4" t="s">
        <v>39</v>
      </c>
      <c r="C160" s="4" t="s">
        <v>9</v>
      </c>
      <c r="D160" s="76">
        <v>7950600</v>
      </c>
      <c r="E160" s="4">
        <v>600</v>
      </c>
      <c r="F160" s="6">
        <v>100</v>
      </c>
    </row>
    <row r="161" spans="1:6" ht="31.5">
      <c r="A161" s="3" t="s">
        <v>189</v>
      </c>
      <c r="B161" s="5" t="s">
        <v>39</v>
      </c>
      <c r="C161" s="5" t="s">
        <v>35</v>
      </c>
      <c r="D161" s="76"/>
      <c r="E161" s="84"/>
      <c r="F161" s="6">
        <f>F162</f>
        <v>317.5</v>
      </c>
    </row>
    <row r="162" spans="1:6" ht="47.25">
      <c r="A162" s="3" t="s">
        <v>190</v>
      </c>
      <c r="B162" s="5" t="s">
        <v>39</v>
      </c>
      <c r="C162" s="5" t="s">
        <v>35</v>
      </c>
      <c r="D162" s="4">
        <v>5229910</v>
      </c>
      <c r="E162" s="5"/>
      <c r="F162" s="6">
        <f>F163</f>
        <v>317.5</v>
      </c>
    </row>
    <row r="163" spans="1:6" ht="31.5">
      <c r="A163" s="3" t="s">
        <v>129</v>
      </c>
      <c r="B163" s="5" t="s">
        <v>39</v>
      </c>
      <c r="C163" s="5" t="s">
        <v>35</v>
      </c>
      <c r="D163" s="4">
        <v>5229910</v>
      </c>
      <c r="E163" s="4">
        <v>200</v>
      </c>
      <c r="F163" s="6">
        <v>317.5</v>
      </c>
    </row>
    <row r="164" spans="1:6" ht="15.75">
      <c r="A164" s="13" t="s">
        <v>68</v>
      </c>
      <c r="B164" s="14">
        <v>7</v>
      </c>
      <c r="C164" s="14">
        <v>7</v>
      </c>
      <c r="D164" s="15"/>
      <c r="E164" s="22"/>
      <c r="F164" s="6">
        <f>F165+F168+F171+F177+F175</f>
        <v>17605.7</v>
      </c>
    </row>
    <row r="165" spans="1:6" ht="15.75">
      <c r="A165" s="13" t="s">
        <v>85</v>
      </c>
      <c r="B165" s="14">
        <v>7</v>
      </c>
      <c r="C165" s="14">
        <v>7</v>
      </c>
      <c r="D165" s="15">
        <v>4310000</v>
      </c>
      <c r="E165" s="22"/>
      <c r="F165" s="6">
        <f>F166</f>
        <v>775</v>
      </c>
    </row>
    <row r="166" spans="1:6" ht="47.25">
      <c r="A166" s="13" t="s">
        <v>113</v>
      </c>
      <c r="B166" s="14">
        <v>7</v>
      </c>
      <c r="C166" s="14">
        <v>7</v>
      </c>
      <c r="D166" s="15">
        <v>4310100</v>
      </c>
      <c r="E166" s="22"/>
      <c r="F166" s="6">
        <f>F167</f>
        <v>775</v>
      </c>
    </row>
    <row r="167" spans="1:6" ht="15.75" customHeight="1">
      <c r="A167" s="13" t="s">
        <v>14</v>
      </c>
      <c r="B167" s="14">
        <v>7</v>
      </c>
      <c r="C167" s="14">
        <v>7</v>
      </c>
      <c r="D167" s="15">
        <v>4310100</v>
      </c>
      <c r="E167" s="22">
        <v>500</v>
      </c>
      <c r="F167" s="19">
        <v>775</v>
      </c>
    </row>
    <row r="168" spans="1:6" ht="31.5">
      <c r="A168" s="13" t="s">
        <v>86</v>
      </c>
      <c r="B168" s="14">
        <v>7</v>
      </c>
      <c r="C168" s="14">
        <v>7</v>
      </c>
      <c r="D168" s="15">
        <v>4320000</v>
      </c>
      <c r="E168" s="22"/>
      <c r="F168" s="6">
        <f>F169</f>
        <v>1285.9</v>
      </c>
    </row>
    <row r="169" spans="1:6" ht="15.75">
      <c r="A169" s="13" t="s">
        <v>69</v>
      </c>
      <c r="B169" s="14">
        <v>7</v>
      </c>
      <c r="C169" s="14">
        <v>7</v>
      </c>
      <c r="D169" s="15">
        <v>4320200</v>
      </c>
      <c r="E169" s="16"/>
      <c r="F169" s="6">
        <f>F170</f>
        <v>1285.9</v>
      </c>
    </row>
    <row r="170" spans="1:6" ht="15.75">
      <c r="A170" s="13" t="s">
        <v>30</v>
      </c>
      <c r="B170" s="4" t="s">
        <v>39</v>
      </c>
      <c r="C170" s="4" t="s">
        <v>39</v>
      </c>
      <c r="D170" s="4">
        <v>4320200</v>
      </c>
      <c r="E170" s="4">
        <v>600</v>
      </c>
      <c r="F170" s="6">
        <v>1285.9</v>
      </c>
    </row>
    <row r="171" spans="1:6" ht="16.5" customHeight="1">
      <c r="A171" s="13" t="s">
        <v>29</v>
      </c>
      <c r="B171" s="14">
        <v>7</v>
      </c>
      <c r="C171" s="14">
        <v>7</v>
      </c>
      <c r="D171" s="15">
        <v>4329900</v>
      </c>
      <c r="E171" s="16"/>
      <c r="F171" s="6">
        <f>F172+F173+F174</f>
        <v>15044.8</v>
      </c>
    </row>
    <row r="172" spans="1:6" ht="63.75" customHeight="1">
      <c r="A172" s="3" t="s">
        <v>128</v>
      </c>
      <c r="B172" s="4" t="s">
        <v>39</v>
      </c>
      <c r="C172" s="4" t="s">
        <v>39</v>
      </c>
      <c r="D172" s="4" t="s">
        <v>141</v>
      </c>
      <c r="E172" s="4">
        <v>100</v>
      </c>
      <c r="F172" s="6">
        <v>2367.7</v>
      </c>
    </row>
    <row r="173" spans="1:6" ht="31.5">
      <c r="A173" s="3" t="s">
        <v>129</v>
      </c>
      <c r="B173" s="4" t="s">
        <v>39</v>
      </c>
      <c r="C173" s="4" t="s">
        <v>39</v>
      </c>
      <c r="D173" s="4" t="s">
        <v>141</v>
      </c>
      <c r="E173" s="4">
        <v>200</v>
      </c>
      <c r="F173" s="6">
        <v>802.6</v>
      </c>
    </row>
    <row r="174" spans="1:6" ht="31.5">
      <c r="A174" s="3" t="s">
        <v>133</v>
      </c>
      <c r="B174" s="4" t="s">
        <v>39</v>
      </c>
      <c r="C174" s="4" t="s">
        <v>39</v>
      </c>
      <c r="D174" s="4" t="s">
        <v>141</v>
      </c>
      <c r="E174" s="4">
        <v>600</v>
      </c>
      <c r="F174" s="6">
        <f>12374.5-100-400</f>
        <v>11874.5</v>
      </c>
    </row>
    <row r="175" spans="1:6" ht="31.5">
      <c r="A175" s="3" t="s">
        <v>157</v>
      </c>
      <c r="B175" s="4" t="s">
        <v>39</v>
      </c>
      <c r="C175" s="4" t="s">
        <v>39</v>
      </c>
      <c r="D175" s="76">
        <v>7950200</v>
      </c>
      <c r="E175" s="67"/>
      <c r="F175" s="6">
        <f>F176</f>
        <v>400</v>
      </c>
    </row>
    <row r="176" spans="1:6" ht="31.5">
      <c r="A176" s="3" t="s">
        <v>133</v>
      </c>
      <c r="B176" s="4" t="s">
        <v>39</v>
      </c>
      <c r="C176" s="4" t="s">
        <v>39</v>
      </c>
      <c r="D176" s="76">
        <v>7950200</v>
      </c>
      <c r="E176" s="4">
        <v>600</v>
      </c>
      <c r="F176" s="6">
        <v>400</v>
      </c>
    </row>
    <row r="177" spans="1:6" ht="63">
      <c r="A177" s="3" t="s">
        <v>153</v>
      </c>
      <c r="B177" s="4" t="s">
        <v>39</v>
      </c>
      <c r="C177" s="4" t="s">
        <v>39</v>
      </c>
      <c r="D177" s="76">
        <v>7950600</v>
      </c>
      <c r="E177" s="4"/>
      <c r="F177" s="6">
        <f>F178</f>
        <v>100</v>
      </c>
    </row>
    <row r="178" spans="1:6" ht="31.5">
      <c r="A178" s="3" t="s">
        <v>133</v>
      </c>
      <c r="B178" s="4" t="s">
        <v>39</v>
      </c>
      <c r="C178" s="4" t="s">
        <v>39</v>
      </c>
      <c r="D178" s="76">
        <v>7950600</v>
      </c>
      <c r="E178" s="4">
        <v>600</v>
      </c>
      <c r="F178" s="6">
        <v>100</v>
      </c>
    </row>
    <row r="179" spans="1:6" ht="15.75">
      <c r="A179" s="13" t="s">
        <v>87</v>
      </c>
      <c r="B179" s="14">
        <v>7</v>
      </c>
      <c r="C179" s="14">
        <v>9</v>
      </c>
      <c r="D179" s="21"/>
      <c r="E179" s="16"/>
      <c r="F179" s="6">
        <f>F180+F185+F189</f>
        <v>56858.22</v>
      </c>
    </row>
    <row r="180" spans="1:6" ht="31.5">
      <c r="A180" s="13" t="s">
        <v>70</v>
      </c>
      <c r="B180" s="14">
        <v>7</v>
      </c>
      <c r="C180" s="20">
        <v>9</v>
      </c>
      <c r="D180" s="21">
        <v>4350000</v>
      </c>
      <c r="E180" s="16"/>
      <c r="F180" s="6">
        <f>F181</f>
        <v>27481</v>
      </c>
    </row>
    <row r="181" spans="1:6" ht="30.75" customHeight="1">
      <c r="A181" s="13" t="s">
        <v>110</v>
      </c>
      <c r="B181" s="14">
        <v>7</v>
      </c>
      <c r="C181" s="20">
        <v>9</v>
      </c>
      <c r="D181" s="21">
        <v>4359900</v>
      </c>
      <c r="E181" s="22"/>
      <c r="F181" s="6">
        <f>F182+F183+F184</f>
        <v>27481</v>
      </c>
    </row>
    <row r="182" spans="1:6" ht="66" customHeight="1">
      <c r="A182" s="3" t="s">
        <v>128</v>
      </c>
      <c r="B182" s="4" t="s">
        <v>39</v>
      </c>
      <c r="C182" s="4" t="s">
        <v>38</v>
      </c>
      <c r="D182" s="4" t="s">
        <v>142</v>
      </c>
      <c r="E182" s="4">
        <v>100</v>
      </c>
      <c r="F182" s="6">
        <v>3124.1</v>
      </c>
    </row>
    <row r="183" spans="1:6" ht="31.5">
      <c r="A183" s="3" t="s">
        <v>129</v>
      </c>
      <c r="B183" s="4" t="s">
        <v>39</v>
      </c>
      <c r="C183" s="4" t="s">
        <v>38</v>
      </c>
      <c r="D183" s="4" t="s">
        <v>142</v>
      </c>
      <c r="E183" s="4">
        <v>200</v>
      </c>
      <c r="F183" s="6">
        <f>7359.7-528+340</f>
        <v>7171.7</v>
      </c>
    </row>
    <row r="184" spans="1:6" ht="31.5">
      <c r="A184" s="3" t="s">
        <v>133</v>
      </c>
      <c r="B184" s="4" t="s">
        <v>39</v>
      </c>
      <c r="C184" s="4" t="s">
        <v>38</v>
      </c>
      <c r="D184" s="4" t="s">
        <v>142</v>
      </c>
      <c r="E184" s="4">
        <v>600</v>
      </c>
      <c r="F184" s="6">
        <f>2347.6+14837.6</f>
        <v>17185.2</v>
      </c>
    </row>
    <row r="185" spans="1:6" ht="63">
      <c r="A185" s="13" t="s">
        <v>88</v>
      </c>
      <c r="B185" s="14">
        <v>7</v>
      </c>
      <c r="C185" s="20">
        <v>9</v>
      </c>
      <c r="D185" s="21">
        <v>4520000</v>
      </c>
      <c r="E185" s="22"/>
      <c r="F185" s="6">
        <f>F186</f>
        <v>24920.420000000002</v>
      </c>
    </row>
    <row r="186" spans="1:6" ht="15.75" customHeight="1">
      <c r="A186" s="13" t="s">
        <v>29</v>
      </c>
      <c r="B186" s="14">
        <v>7</v>
      </c>
      <c r="C186" s="14">
        <v>9</v>
      </c>
      <c r="D186" s="15">
        <v>4529900</v>
      </c>
      <c r="E186" s="16"/>
      <c r="F186" s="6">
        <f>F188+F187</f>
        <v>24920.420000000002</v>
      </c>
    </row>
    <row r="187" spans="1:6" ht="61.5" customHeight="1">
      <c r="A187" s="3" t="s">
        <v>128</v>
      </c>
      <c r="B187" s="5" t="s">
        <v>39</v>
      </c>
      <c r="C187" s="5" t="s">
        <v>38</v>
      </c>
      <c r="D187" s="4">
        <v>4529900</v>
      </c>
      <c r="E187" s="4">
        <v>100</v>
      </c>
      <c r="F187" s="6">
        <f>16481.9+1838.8</f>
        <v>18320.7</v>
      </c>
    </row>
    <row r="188" spans="1:6" ht="31.5">
      <c r="A188" s="3" t="s">
        <v>129</v>
      </c>
      <c r="B188" s="5" t="s">
        <v>39</v>
      </c>
      <c r="C188" s="5" t="s">
        <v>38</v>
      </c>
      <c r="D188" s="4">
        <v>4529900</v>
      </c>
      <c r="E188" s="4">
        <v>200</v>
      </c>
      <c r="F188" s="6">
        <v>6599.72</v>
      </c>
    </row>
    <row r="189" spans="1:6" ht="63" customHeight="1">
      <c r="A189" s="3" t="s">
        <v>18</v>
      </c>
      <c r="B189" s="4" t="s">
        <v>39</v>
      </c>
      <c r="C189" s="4" t="s">
        <v>38</v>
      </c>
      <c r="D189" s="5" t="s">
        <v>19</v>
      </c>
      <c r="E189" s="4"/>
      <c r="F189" s="19">
        <f>F190</f>
        <v>4456.8</v>
      </c>
    </row>
    <row r="190" spans="1:6" ht="47.25">
      <c r="A190" s="3" t="s">
        <v>114</v>
      </c>
      <c r="B190" s="4" t="s">
        <v>39</v>
      </c>
      <c r="C190" s="4" t="s">
        <v>38</v>
      </c>
      <c r="D190" s="5" t="s">
        <v>71</v>
      </c>
      <c r="E190" s="4"/>
      <c r="F190" s="19">
        <f>F192+F191</f>
        <v>4456.8</v>
      </c>
    </row>
    <row r="191" spans="1:6" ht="67.5" customHeight="1">
      <c r="A191" s="3" t="s">
        <v>128</v>
      </c>
      <c r="B191" s="4" t="s">
        <v>39</v>
      </c>
      <c r="C191" s="4" t="s">
        <v>38</v>
      </c>
      <c r="D191" s="5" t="s">
        <v>71</v>
      </c>
      <c r="E191" s="4">
        <v>100</v>
      </c>
      <c r="F191" s="6">
        <v>3475.7</v>
      </c>
    </row>
    <row r="192" spans="1:6" ht="31.5">
      <c r="A192" s="3" t="s">
        <v>129</v>
      </c>
      <c r="B192" s="4" t="s">
        <v>39</v>
      </c>
      <c r="C192" s="4" t="s">
        <v>38</v>
      </c>
      <c r="D192" s="5" t="s">
        <v>71</v>
      </c>
      <c r="E192" s="4">
        <v>200</v>
      </c>
      <c r="F192" s="6">
        <v>981.1</v>
      </c>
    </row>
    <row r="193" spans="1:8" ht="15.75">
      <c r="A193" s="33" t="s">
        <v>89</v>
      </c>
      <c r="B193" s="34">
        <v>8</v>
      </c>
      <c r="C193" s="34"/>
      <c r="D193" s="43"/>
      <c r="E193" s="44"/>
      <c r="F193" s="45">
        <f>F194+F207</f>
        <v>61520.7</v>
      </c>
      <c r="H193" s="68"/>
    </row>
    <row r="194" spans="1:6" ht="16.5" customHeight="1">
      <c r="A194" s="13" t="s">
        <v>106</v>
      </c>
      <c r="B194" s="14">
        <v>8</v>
      </c>
      <c r="C194" s="14">
        <v>1</v>
      </c>
      <c r="D194" s="15"/>
      <c r="E194" s="16"/>
      <c r="F194" s="17">
        <f>F195</f>
        <v>57298.7</v>
      </c>
    </row>
    <row r="195" spans="1:6" ht="31.5">
      <c r="A195" s="13" t="s">
        <v>31</v>
      </c>
      <c r="B195" s="14">
        <v>8</v>
      </c>
      <c r="C195" s="14">
        <v>1</v>
      </c>
      <c r="D195" s="15">
        <v>4400000</v>
      </c>
      <c r="E195" s="16"/>
      <c r="F195" s="6">
        <f>F200+F196+F204+F198</f>
        <v>57298.7</v>
      </c>
    </row>
    <row r="196" spans="1:6" ht="47.25">
      <c r="A196" s="3" t="s">
        <v>116</v>
      </c>
      <c r="B196" s="4" t="s">
        <v>36</v>
      </c>
      <c r="C196" s="4" t="s">
        <v>8</v>
      </c>
      <c r="D196" s="9">
        <v>4400100</v>
      </c>
      <c r="E196" s="16"/>
      <c r="F196" s="6">
        <f>F197</f>
        <v>2000</v>
      </c>
    </row>
    <row r="197" spans="1:6" ht="31.5">
      <c r="A197" s="3" t="s">
        <v>129</v>
      </c>
      <c r="B197" s="4" t="s">
        <v>36</v>
      </c>
      <c r="C197" s="4" t="s">
        <v>8</v>
      </c>
      <c r="D197" s="9">
        <v>4400100</v>
      </c>
      <c r="E197" s="4">
        <v>200</v>
      </c>
      <c r="F197" s="6">
        <v>2000</v>
      </c>
    </row>
    <row r="198" spans="1:6" ht="31.5">
      <c r="A198" s="3" t="s">
        <v>124</v>
      </c>
      <c r="B198" s="4" t="s">
        <v>36</v>
      </c>
      <c r="C198" s="4" t="s">
        <v>8</v>
      </c>
      <c r="D198" s="4">
        <v>4400201</v>
      </c>
      <c r="E198" s="4"/>
      <c r="F198" s="6">
        <f>F199</f>
        <v>43</v>
      </c>
    </row>
    <row r="199" spans="1:6" ht="31.5">
      <c r="A199" s="3" t="s">
        <v>133</v>
      </c>
      <c r="B199" s="4" t="s">
        <v>36</v>
      </c>
      <c r="C199" s="4" t="s">
        <v>8</v>
      </c>
      <c r="D199" s="4">
        <v>4400201</v>
      </c>
      <c r="E199" s="4">
        <v>600</v>
      </c>
      <c r="F199" s="6">
        <v>43</v>
      </c>
    </row>
    <row r="200" spans="1:6" ht="34.5" customHeight="1">
      <c r="A200" s="13" t="s">
        <v>117</v>
      </c>
      <c r="B200" s="14">
        <v>8</v>
      </c>
      <c r="C200" s="14">
        <v>1</v>
      </c>
      <c r="D200" s="15">
        <v>4409900</v>
      </c>
      <c r="E200" s="16"/>
      <c r="F200" s="6">
        <f>F201+F202+F203</f>
        <v>40151.9</v>
      </c>
    </row>
    <row r="201" spans="1:6" ht="34.5" customHeight="1">
      <c r="A201" s="3" t="s">
        <v>128</v>
      </c>
      <c r="B201" s="4" t="s">
        <v>36</v>
      </c>
      <c r="C201" s="4" t="s">
        <v>8</v>
      </c>
      <c r="D201" s="4" t="s">
        <v>132</v>
      </c>
      <c r="E201" s="4">
        <v>100</v>
      </c>
      <c r="F201" s="6">
        <v>1738.4</v>
      </c>
    </row>
    <row r="202" spans="1:6" ht="34.5" customHeight="1">
      <c r="A202" s="3" t="s">
        <v>129</v>
      </c>
      <c r="B202" s="4" t="s">
        <v>36</v>
      </c>
      <c r="C202" s="4" t="s">
        <v>8</v>
      </c>
      <c r="D202" s="4" t="s">
        <v>132</v>
      </c>
      <c r="E202" s="4">
        <v>200</v>
      </c>
      <c r="F202" s="6">
        <f>1303.1+3000</f>
        <v>4303.1</v>
      </c>
    </row>
    <row r="203" spans="1:6" ht="31.5">
      <c r="A203" s="3" t="s">
        <v>133</v>
      </c>
      <c r="B203" s="4" t="s">
        <v>36</v>
      </c>
      <c r="C203" s="4" t="s">
        <v>8</v>
      </c>
      <c r="D203" s="4" t="s">
        <v>132</v>
      </c>
      <c r="E203" s="4">
        <v>600</v>
      </c>
      <c r="F203" s="6">
        <f>20685.9+12174.5+1250</f>
        <v>34110.4</v>
      </c>
    </row>
    <row r="204" spans="1:6" ht="15.75">
      <c r="A204" s="32" t="s">
        <v>118</v>
      </c>
      <c r="B204" s="10" t="s">
        <v>36</v>
      </c>
      <c r="C204" s="10" t="s">
        <v>8</v>
      </c>
      <c r="D204" s="10" t="s">
        <v>119</v>
      </c>
      <c r="E204" s="10"/>
      <c r="F204" s="19">
        <f>F205</f>
        <v>15103.8</v>
      </c>
    </row>
    <row r="205" spans="1:6" ht="31.5">
      <c r="A205" s="3" t="s">
        <v>117</v>
      </c>
      <c r="B205" s="10" t="s">
        <v>36</v>
      </c>
      <c r="C205" s="10" t="s">
        <v>8</v>
      </c>
      <c r="D205" s="10" t="s">
        <v>120</v>
      </c>
      <c r="E205" s="10"/>
      <c r="F205" s="19">
        <f>F206</f>
        <v>15103.8</v>
      </c>
    </row>
    <row r="206" spans="1:6" ht="31.5">
      <c r="A206" s="3" t="s">
        <v>133</v>
      </c>
      <c r="B206" s="10" t="s">
        <v>36</v>
      </c>
      <c r="C206" s="10" t="s">
        <v>8</v>
      </c>
      <c r="D206" s="10" t="s">
        <v>120</v>
      </c>
      <c r="E206" s="4">
        <v>600</v>
      </c>
      <c r="F206" s="6">
        <f>15146.8-43</f>
        <v>15103.8</v>
      </c>
    </row>
    <row r="207" spans="1:6" ht="15.75">
      <c r="A207" s="13" t="s">
        <v>90</v>
      </c>
      <c r="B207" s="20">
        <v>8</v>
      </c>
      <c r="C207" s="20">
        <v>2</v>
      </c>
      <c r="D207" s="21"/>
      <c r="E207" s="22"/>
      <c r="F207" s="19">
        <f>F208</f>
        <v>4222</v>
      </c>
    </row>
    <row r="208" spans="1:6" ht="31.5">
      <c r="A208" s="3" t="s">
        <v>31</v>
      </c>
      <c r="B208" s="4" t="s">
        <v>36</v>
      </c>
      <c r="C208" s="4" t="s">
        <v>9</v>
      </c>
      <c r="D208" s="4">
        <v>4400000</v>
      </c>
      <c r="E208" s="7"/>
      <c r="F208" s="19">
        <f>F209</f>
        <v>4222</v>
      </c>
    </row>
    <row r="209" spans="1:6" ht="47.25">
      <c r="A209" s="3" t="s">
        <v>116</v>
      </c>
      <c r="B209" s="4" t="s">
        <v>36</v>
      </c>
      <c r="C209" s="4" t="s">
        <v>9</v>
      </c>
      <c r="D209" s="9">
        <v>4400100</v>
      </c>
      <c r="E209" s="4"/>
      <c r="F209" s="19">
        <f>F210</f>
        <v>4222</v>
      </c>
    </row>
    <row r="210" spans="1:6" ht="31.5">
      <c r="A210" s="3" t="s">
        <v>133</v>
      </c>
      <c r="B210" s="4" t="s">
        <v>36</v>
      </c>
      <c r="C210" s="4" t="s">
        <v>9</v>
      </c>
      <c r="D210" s="9">
        <v>4400100</v>
      </c>
      <c r="E210" s="4">
        <v>600</v>
      </c>
      <c r="F210" s="6">
        <v>4222</v>
      </c>
    </row>
    <row r="211" spans="1:8" ht="16.5">
      <c r="A211" s="59" t="s">
        <v>105</v>
      </c>
      <c r="B211" s="60">
        <v>9</v>
      </c>
      <c r="C211" s="60"/>
      <c r="D211" s="61"/>
      <c r="E211" s="62"/>
      <c r="F211" s="63">
        <f>F212</f>
        <v>1001.1</v>
      </c>
      <c r="H211" s="68"/>
    </row>
    <row r="212" spans="1:6" ht="15.75">
      <c r="A212" s="3" t="s">
        <v>107</v>
      </c>
      <c r="B212" s="4" t="s">
        <v>38</v>
      </c>
      <c r="C212" s="4" t="s">
        <v>39</v>
      </c>
      <c r="D212" s="4"/>
      <c r="E212" s="4"/>
      <c r="F212" s="6">
        <f>F213</f>
        <v>1001.1</v>
      </c>
    </row>
    <row r="213" spans="1:6" ht="63">
      <c r="A213" s="3" t="s">
        <v>18</v>
      </c>
      <c r="B213" s="4" t="s">
        <v>38</v>
      </c>
      <c r="C213" s="4" t="s">
        <v>39</v>
      </c>
      <c r="D213" s="5" t="s">
        <v>19</v>
      </c>
      <c r="E213" s="4"/>
      <c r="F213" s="6">
        <f>F214</f>
        <v>1001.1</v>
      </c>
    </row>
    <row r="214" spans="1:6" ht="157.5">
      <c r="A214" s="64" t="s">
        <v>108</v>
      </c>
      <c r="B214" s="4" t="s">
        <v>38</v>
      </c>
      <c r="C214" s="4" t="s">
        <v>39</v>
      </c>
      <c r="D214" s="4">
        <v>5210211</v>
      </c>
      <c r="E214" s="7"/>
      <c r="F214" s="6">
        <f>F215</f>
        <v>1001.1</v>
      </c>
    </row>
    <row r="215" spans="1:6" ht="31.5">
      <c r="A215" s="3" t="s">
        <v>129</v>
      </c>
      <c r="B215" s="4" t="s">
        <v>38</v>
      </c>
      <c r="C215" s="4" t="s">
        <v>39</v>
      </c>
      <c r="D215" s="4">
        <v>5210211</v>
      </c>
      <c r="E215" s="4">
        <v>200</v>
      </c>
      <c r="F215" s="19">
        <v>1001.1</v>
      </c>
    </row>
    <row r="216" spans="1:8" ht="15.75">
      <c r="A216" s="33" t="s">
        <v>40</v>
      </c>
      <c r="B216" s="46">
        <v>10</v>
      </c>
      <c r="C216" s="46"/>
      <c r="D216" s="47"/>
      <c r="E216" s="48"/>
      <c r="F216" s="38">
        <f>F217+F221+F229</f>
        <v>37241.9</v>
      </c>
      <c r="H216" s="68"/>
    </row>
    <row r="217" spans="1:6" ht="15.75">
      <c r="A217" s="13" t="s">
        <v>51</v>
      </c>
      <c r="B217" s="14">
        <v>10</v>
      </c>
      <c r="C217" s="14">
        <v>1</v>
      </c>
      <c r="D217" s="15"/>
      <c r="E217" s="16"/>
      <c r="F217" s="23">
        <f>F218</f>
        <v>1112.7</v>
      </c>
    </row>
    <row r="218" spans="1:6" ht="29.25" customHeight="1">
      <c r="A218" s="13" t="s">
        <v>91</v>
      </c>
      <c r="B218" s="14">
        <v>10</v>
      </c>
      <c r="C218" s="14">
        <v>1</v>
      </c>
      <c r="D218" s="15">
        <v>4910000</v>
      </c>
      <c r="E218" s="16"/>
      <c r="F218" s="19">
        <f>F219</f>
        <v>1112.7</v>
      </c>
    </row>
    <row r="219" spans="1:6" ht="29.25" customHeight="1">
      <c r="A219" s="13" t="s">
        <v>92</v>
      </c>
      <c r="B219" s="14">
        <v>10</v>
      </c>
      <c r="C219" s="14">
        <v>1</v>
      </c>
      <c r="D219" s="15">
        <v>4910100</v>
      </c>
      <c r="E219" s="16"/>
      <c r="F219" s="19">
        <f>F220</f>
        <v>1112.7</v>
      </c>
    </row>
    <row r="220" spans="1:6" ht="15.75">
      <c r="A220" s="3" t="s">
        <v>143</v>
      </c>
      <c r="B220" s="14">
        <v>10</v>
      </c>
      <c r="C220" s="14">
        <v>1</v>
      </c>
      <c r="D220" s="15">
        <v>4910100</v>
      </c>
      <c r="E220" s="5" t="s">
        <v>144</v>
      </c>
      <c r="F220" s="6">
        <v>1112.7</v>
      </c>
    </row>
    <row r="221" spans="1:6" ht="15.75">
      <c r="A221" s="13" t="s">
        <v>41</v>
      </c>
      <c r="B221" s="20">
        <v>10</v>
      </c>
      <c r="C221" s="20">
        <v>3</v>
      </c>
      <c r="D221" s="21"/>
      <c r="E221" s="22"/>
      <c r="F221" s="19">
        <f>F222+F225</f>
        <v>11036</v>
      </c>
    </row>
    <row r="222" spans="1:6" ht="15.75">
      <c r="A222" s="13" t="s">
        <v>72</v>
      </c>
      <c r="B222" s="20">
        <v>10</v>
      </c>
      <c r="C222" s="20">
        <v>3</v>
      </c>
      <c r="D222" s="21">
        <v>5050000</v>
      </c>
      <c r="E222" s="22"/>
      <c r="F222" s="19">
        <f>F223</f>
        <v>10096</v>
      </c>
    </row>
    <row r="223" spans="1:6" ht="15.75">
      <c r="A223" s="13" t="s">
        <v>44</v>
      </c>
      <c r="B223" s="20">
        <v>10</v>
      </c>
      <c r="C223" s="20">
        <v>3</v>
      </c>
      <c r="D223" s="21">
        <v>5058500</v>
      </c>
      <c r="E223" s="22"/>
      <c r="F223" s="19">
        <f>F224</f>
        <v>10096</v>
      </c>
    </row>
    <row r="224" spans="1:6" ht="15.75">
      <c r="A224" s="3" t="s">
        <v>143</v>
      </c>
      <c r="B224" s="4" t="s">
        <v>123</v>
      </c>
      <c r="C224" s="4" t="s">
        <v>15</v>
      </c>
      <c r="D224" s="10" t="s">
        <v>145</v>
      </c>
      <c r="E224" s="5" t="s">
        <v>144</v>
      </c>
      <c r="F224" s="6">
        <f>9596+500</f>
        <v>10096</v>
      </c>
    </row>
    <row r="225" spans="1:6" ht="31.5">
      <c r="A225" s="13" t="s">
        <v>42</v>
      </c>
      <c r="B225" s="20">
        <v>10</v>
      </c>
      <c r="C225" s="20">
        <v>3</v>
      </c>
      <c r="D225" s="21">
        <v>5140000</v>
      </c>
      <c r="E225" s="22"/>
      <c r="F225" s="19">
        <f>F226</f>
        <v>940</v>
      </c>
    </row>
    <row r="226" spans="1:6" ht="15.75">
      <c r="A226" s="13" t="s">
        <v>43</v>
      </c>
      <c r="B226" s="20">
        <v>10</v>
      </c>
      <c r="C226" s="20">
        <v>3</v>
      </c>
      <c r="D226" s="21">
        <v>5140100</v>
      </c>
      <c r="E226" s="22"/>
      <c r="F226" s="19">
        <f>F228+F227</f>
        <v>940</v>
      </c>
    </row>
    <row r="227" spans="1:6" ht="31.5">
      <c r="A227" s="3" t="s">
        <v>129</v>
      </c>
      <c r="B227" s="20">
        <v>10</v>
      </c>
      <c r="C227" s="20">
        <v>3</v>
      </c>
      <c r="D227" s="21">
        <v>5140100</v>
      </c>
      <c r="E227" s="4">
        <v>200</v>
      </c>
      <c r="F227" s="19">
        <v>840</v>
      </c>
    </row>
    <row r="228" spans="1:9" ht="31.5">
      <c r="A228" s="3" t="s">
        <v>133</v>
      </c>
      <c r="B228" s="20">
        <v>10</v>
      </c>
      <c r="C228" s="20">
        <v>3</v>
      </c>
      <c r="D228" s="21">
        <v>5140100</v>
      </c>
      <c r="E228" s="4">
        <v>600</v>
      </c>
      <c r="F228" s="6">
        <v>100</v>
      </c>
      <c r="I228" s="68"/>
    </row>
    <row r="229" spans="1:9" ht="15.75">
      <c r="A229" s="3" t="s">
        <v>146</v>
      </c>
      <c r="B229" s="4">
        <v>10</v>
      </c>
      <c r="C229" s="5" t="s">
        <v>104</v>
      </c>
      <c r="D229" s="10"/>
      <c r="E229" s="5"/>
      <c r="F229" s="6">
        <f>F230</f>
        <v>25093.2</v>
      </c>
      <c r="I229" s="68"/>
    </row>
    <row r="230" spans="1:9" ht="63">
      <c r="A230" s="3" t="s">
        <v>147</v>
      </c>
      <c r="B230" s="4">
        <v>10</v>
      </c>
      <c r="C230" s="5" t="s">
        <v>104</v>
      </c>
      <c r="D230" s="10" t="s">
        <v>148</v>
      </c>
      <c r="E230" s="5"/>
      <c r="F230" s="6">
        <f>F231</f>
        <v>25093.2</v>
      </c>
      <c r="I230" s="68"/>
    </row>
    <row r="231" spans="1:9" ht="15.75">
      <c r="A231" s="3" t="s">
        <v>143</v>
      </c>
      <c r="B231" s="4">
        <v>10</v>
      </c>
      <c r="C231" s="5" t="s">
        <v>104</v>
      </c>
      <c r="D231" s="10" t="s">
        <v>148</v>
      </c>
      <c r="E231" s="5" t="s">
        <v>144</v>
      </c>
      <c r="F231" s="6">
        <v>25093.2</v>
      </c>
      <c r="I231" s="68"/>
    </row>
    <row r="232" spans="1:8" ht="15.75">
      <c r="A232" s="49" t="s">
        <v>45</v>
      </c>
      <c r="B232" s="50">
        <v>11</v>
      </c>
      <c r="C232" s="50"/>
      <c r="D232" s="41"/>
      <c r="E232" s="51"/>
      <c r="F232" s="52">
        <f>F233</f>
        <v>6035.7</v>
      </c>
      <c r="H232" s="68"/>
    </row>
    <row r="233" spans="1:6" ht="15.75">
      <c r="A233" s="3" t="s">
        <v>96</v>
      </c>
      <c r="B233" s="4">
        <v>11</v>
      </c>
      <c r="C233" s="4" t="s">
        <v>9</v>
      </c>
      <c r="D233" s="25"/>
      <c r="E233" s="16"/>
      <c r="F233" s="19">
        <f>F234</f>
        <v>6035.7</v>
      </c>
    </row>
    <row r="234" spans="1:6" ht="31.5">
      <c r="A234" s="13" t="s">
        <v>93</v>
      </c>
      <c r="B234" s="24">
        <v>11</v>
      </c>
      <c r="C234" s="56" t="s">
        <v>9</v>
      </c>
      <c r="D234" s="25">
        <v>5120000</v>
      </c>
      <c r="E234" s="16"/>
      <c r="F234" s="19">
        <f>F235</f>
        <v>6035.7</v>
      </c>
    </row>
    <row r="235" spans="1:6" ht="31.5">
      <c r="A235" s="13" t="s">
        <v>94</v>
      </c>
      <c r="B235" s="24">
        <v>11</v>
      </c>
      <c r="C235" s="56" t="s">
        <v>9</v>
      </c>
      <c r="D235" s="25">
        <v>5129700</v>
      </c>
      <c r="E235" s="26"/>
      <c r="F235" s="19">
        <f>F236</f>
        <v>6035.7</v>
      </c>
    </row>
    <row r="236" spans="1:6" ht="31.5">
      <c r="A236" s="3" t="s">
        <v>129</v>
      </c>
      <c r="B236" s="24">
        <v>11</v>
      </c>
      <c r="C236" s="56" t="s">
        <v>9</v>
      </c>
      <c r="D236" s="25">
        <v>5129700</v>
      </c>
      <c r="E236" s="56">
        <v>200</v>
      </c>
      <c r="F236" s="19">
        <f>5362+673.7</f>
        <v>6035.7</v>
      </c>
    </row>
    <row r="237" spans="1:6" ht="15.75">
      <c r="A237" s="49" t="s">
        <v>185</v>
      </c>
      <c r="B237" s="78">
        <v>12</v>
      </c>
      <c r="C237" s="78"/>
      <c r="D237" s="79"/>
      <c r="E237" s="80"/>
      <c r="F237" s="52">
        <f>F238</f>
        <v>3000</v>
      </c>
    </row>
    <row r="238" spans="1:6" ht="15.75">
      <c r="A238" s="3" t="s">
        <v>186</v>
      </c>
      <c r="B238" s="4">
        <v>12</v>
      </c>
      <c r="C238" s="5" t="s">
        <v>8</v>
      </c>
      <c r="D238" s="4"/>
      <c r="E238" s="7"/>
      <c r="F238" s="23">
        <f>F239</f>
        <v>3000</v>
      </c>
    </row>
    <row r="239" spans="1:6" ht="15.75">
      <c r="A239" s="3" t="s">
        <v>187</v>
      </c>
      <c r="B239" s="4">
        <v>12</v>
      </c>
      <c r="C239" s="5" t="s">
        <v>8</v>
      </c>
      <c r="D239" s="9">
        <v>4530000</v>
      </c>
      <c r="E239" s="4"/>
      <c r="F239" s="19">
        <f>F240</f>
        <v>3000</v>
      </c>
    </row>
    <row r="240" spans="1:6" ht="15.75">
      <c r="A240" s="3" t="s">
        <v>188</v>
      </c>
      <c r="B240" s="4">
        <v>12</v>
      </c>
      <c r="C240" s="5" t="s">
        <v>8</v>
      </c>
      <c r="D240" s="9">
        <v>4530100</v>
      </c>
      <c r="E240" s="4"/>
      <c r="F240" s="19">
        <f>F241</f>
        <v>3000</v>
      </c>
    </row>
    <row r="241" spans="1:6" ht="31.5">
      <c r="A241" s="3" t="s">
        <v>133</v>
      </c>
      <c r="B241" s="81">
        <v>12</v>
      </c>
      <c r="C241" s="82" t="s">
        <v>8</v>
      </c>
      <c r="D241" s="83">
        <v>4530100</v>
      </c>
      <c r="E241" s="4">
        <v>600</v>
      </c>
      <c r="F241" s="6">
        <v>3000</v>
      </c>
    </row>
    <row r="242" spans="1:8" ht="31.5">
      <c r="A242" s="33" t="s">
        <v>52</v>
      </c>
      <c r="B242" s="46">
        <v>13</v>
      </c>
      <c r="C242" s="46"/>
      <c r="D242" s="47"/>
      <c r="E242" s="48"/>
      <c r="F242" s="38">
        <f>F243</f>
        <v>1237.5</v>
      </c>
      <c r="H242" s="68"/>
    </row>
    <row r="243" spans="1:6" ht="15.75" customHeight="1">
      <c r="A243" s="13" t="s">
        <v>52</v>
      </c>
      <c r="B243" s="14">
        <v>13</v>
      </c>
      <c r="C243" s="14">
        <v>1</v>
      </c>
      <c r="D243" s="15"/>
      <c r="E243" s="16"/>
      <c r="F243" s="17">
        <f>F244</f>
        <v>1237.5</v>
      </c>
    </row>
    <row r="244" spans="1:6" ht="15.75">
      <c r="A244" s="13" t="s">
        <v>53</v>
      </c>
      <c r="B244" s="14">
        <v>13</v>
      </c>
      <c r="C244" s="14">
        <v>1</v>
      </c>
      <c r="D244" s="18" t="s">
        <v>54</v>
      </c>
      <c r="E244" s="16"/>
      <c r="F244" s="17">
        <f>F245</f>
        <v>1237.5</v>
      </c>
    </row>
    <row r="245" spans="1:6" ht="15.75">
      <c r="A245" s="13" t="s">
        <v>55</v>
      </c>
      <c r="B245" s="14">
        <v>13</v>
      </c>
      <c r="C245" s="14">
        <v>1</v>
      </c>
      <c r="D245" s="18" t="s">
        <v>56</v>
      </c>
      <c r="E245" s="16"/>
      <c r="F245" s="17">
        <f>F246</f>
        <v>1237.5</v>
      </c>
    </row>
    <row r="246" spans="1:6" ht="15.75">
      <c r="A246" s="3" t="s">
        <v>149</v>
      </c>
      <c r="B246" s="14">
        <v>13</v>
      </c>
      <c r="C246" s="14">
        <v>1</v>
      </c>
      <c r="D246" s="18" t="s">
        <v>56</v>
      </c>
      <c r="E246" s="5" t="s">
        <v>150</v>
      </c>
      <c r="F246" s="6">
        <v>1237.5</v>
      </c>
    </row>
    <row r="247" spans="1:8" ht="31.5">
      <c r="A247" s="33" t="s">
        <v>57</v>
      </c>
      <c r="B247" s="34">
        <v>14</v>
      </c>
      <c r="C247" s="34"/>
      <c r="D247" s="43"/>
      <c r="E247" s="44"/>
      <c r="F247" s="45">
        <f>F248+F254</f>
        <v>11138.6</v>
      </c>
      <c r="H247" s="68"/>
    </row>
    <row r="248" spans="1:6" ht="31.5">
      <c r="A248" s="3" t="s">
        <v>160</v>
      </c>
      <c r="B248" s="4">
        <v>14</v>
      </c>
      <c r="C248" s="4" t="s">
        <v>8</v>
      </c>
      <c r="D248" s="4"/>
      <c r="E248" s="4"/>
      <c r="F248" s="17">
        <f>F249</f>
        <v>11057.9</v>
      </c>
    </row>
    <row r="249" spans="1:6" ht="15.75">
      <c r="A249" s="3" t="s">
        <v>58</v>
      </c>
      <c r="B249" s="4">
        <v>14</v>
      </c>
      <c r="C249" s="4" t="s">
        <v>8</v>
      </c>
      <c r="D249" s="4">
        <v>5160000</v>
      </c>
      <c r="E249" s="4"/>
      <c r="F249" s="17">
        <f>F250+F252</f>
        <v>11057.9</v>
      </c>
    </row>
    <row r="250" spans="1:6" ht="31.5">
      <c r="A250" s="3" t="s">
        <v>59</v>
      </c>
      <c r="B250" s="4">
        <v>14</v>
      </c>
      <c r="C250" s="4" t="s">
        <v>8</v>
      </c>
      <c r="D250" s="4">
        <v>5168004</v>
      </c>
      <c r="E250" s="5"/>
      <c r="F250" s="17">
        <f>F251</f>
        <v>10413.4</v>
      </c>
    </row>
    <row r="251" spans="1:6" ht="15.75">
      <c r="A251" s="3" t="s">
        <v>134</v>
      </c>
      <c r="B251" s="4">
        <v>14</v>
      </c>
      <c r="C251" s="4" t="s">
        <v>8</v>
      </c>
      <c r="D251" s="4">
        <v>5168004</v>
      </c>
      <c r="E251" s="5" t="s">
        <v>22</v>
      </c>
      <c r="F251" s="6">
        <v>10413.4</v>
      </c>
    </row>
    <row r="252" spans="1:6" ht="31.5">
      <c r="A252" s="3" t="s">
        <v>59</v>
      </c>
      <c r="B252" s="4">
        <v>14</v>
      </c>
      <c r="C252" s="4" t="s">
        <v>8</v>
      </c>
      <c r="D252" s="4">
        <v>5168006</v>
      </c>
      <c r="E252" s="5"/>
      <c r="F252" s="6">
        <f>F253</f>
        <v>644.5</v>
      </c>
    </row>
    <row r="253" spans="1:6" ht="15.75">
      <c r="A253" s="3" t="s">
        <v>134</v>
      </c>
      <c r="B253" s="4">
        <v>14</v>
      </c>
      <c r="C253" s="4" t="s">
        <v>8</v>
      </c>
      <c r="D253" s="4">
        <v>5168006</v>
      </c>
      <c r="E253" s="5" t="s">
        <v>22</v>
      </c>
      <c r="F253" s="6">
        <v>644.5</v>
      </c>
    </row>
    <row r="254" spans="1:6" ht="15.75">
      <c r="A254" s="3" t="s">
        <v>60</v>
      </c>
      <c r="B254" s="4">
        <v>14</v>
      </c>
      <c r="C254" s="5" t="s">
        <v>9</v>
      </c>
      <c r="D254" s="5"/>
      <c r="E254" s="5"/>
      <c r="F254" s="17">
        <f>F255</f>
        <v>80.7</v>
      </c>
    </row>
    <row r="255" spans="1:6" ht="15.75">
      <c r="A255" s="3" t="s">
        <v>61</v>
      </c>
      <c r="B255" s="4">
        <v>14</v>
      </c>
      <c r="C255" s="5" t="s">
        <v>9</v>
      </c>
      <c r="D255" s="5">
        <v>5170000</v>
      </c>
      <c r="E255" s="5"/>
      <c r="F255" s="17">
        <f>F256</f>
        <v>80.7</v>
      </c>
    </row>
    <row r="256" spans="1:6" ht="31.5">
      <c r="A256" s="3" t="s">
        <v>62</v>
      </c>
      <c r="B256" s="4">
        <v>14</v>
      </c>
      <c r="C256" s="5" t="s">
        <v>9</v>
      </c>
      <c r="D256" s="5" t="s">
        <v>159</v>
      </c>
      <c r="E256" s="7"/>
      <c r="F256" s="19">
        <f>F257</f>
        <v>80.7</v>
      </c>
    </row>
    <row r="257" spans="1:6" ht="16.5" thickBot="1">
      <c r="A257" s="3" t="s">
        <v>134</v>
      </c>
      <c r="B257" s="4">
        <v>14</v>
      </c>
      <c r="C257" s="5" t="s">
        <v>9</v>
      </c>
      <c r="D257" s="5" t="s">
        <v>159</v>
      </c>
      <c r="E257" s="5" t="s">
        <v>22</v>
      </c>
      <c r="F257" s="6">
        <v>80.7</v>
      </c>
    </row>
    <row r="258" spans="1:9" ht="17.25" customHeight="1" thickBot="1">
      <c r="A258" s="53" t="s">
        <v>74</v>
      </c>
      <c r="B258" s="54"/>
      <c r="C258" s="54"/>
      <c r="D258" s="54"/>
      <c r="E258" s="55"/>
      <c r="F258" s="85">
        <f>F15+F86+F90+F99+F114+F131+F136+F193+F211+F216+F232+F242+F247+F237-0.02</f>
        <v>1353746.187</v>
      </c>
      <c r="G258" s="65"/>
      <c r="H258" s="68"/>
      <c r="I258" s="69"/>
    </row>
    <row r="259" ht="15">
      <c r="F259" s="27"/>
    </row>
    <row r="260" ht="12.75" customHeight="1">
      <c r="F260" s="91">
        <v>1351497.19</v>
      </c>
    </row>
    <row r="261" spans="6:7" ht="12.75" customHeight="1">
      <c r="F261" s="66">
        <f>F258-F260</f>
        <v>2248.996999999974</v>
      </c>
      <c r="G261" s="65"/>
    </row>
    <row r="262" ht="12.75" customHeight="1">
      <c r="F262" s="73"/>
    </row>
    <row r="263" ht="12.75" customHeight="1"/>
    <row r="264" ht="15">
      <c r="F264" s="2"/>
    </row>
    <row r="265" ht="15">
      <c r="F265" s="27"/>
    </row>
    <row r="266" ht="15">
      <c r="F266" s="27"/>
    </row>
  </sheetData>
  <sheetProtection/>
  <mergeCells count="11">
    <mergeCell ref="B12:B14"/>
    <mergeCell ref="A10:F10"/>
    <mergeCell ref="A9:F9"/>
    <mergeCell ref="A8:F8"/>
    <mergeCell ref="A7:F7"/>
    <mergeCell ref="C12:C14"/>
    <mergeCell ref="D12:D14"/>
    <mergeCell ref="F12:F14"/>
    <mergeCell ref="E12:E14"/>
    <mergeCell ref="A12:A14"/>
    <mergeCell ref="A11:E11"/>
  </mergeCells>
  <printOptions/>
  <pageMargins left="0.42" right="0.1968503937007874" top="0.2755905511811024" bottom="0.2362204724409449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elab-raisa nur</dc:creator>
  <cp:keywords/>
  <dc:description/>
  <cp:lastModifiedBy>Org</cp:lastModifiedBy>
  <cp:lastPrinted>2014-02-12T05:19:09Z</cp:lastPrinted>
  <dcterms:created xsi:type="dcterms:W3CDTF">2011-03-31T11:44:44Z</dcterms:created>
  <dcterms:modified xsi:type="dcterms:W3CDTF">2014-02-14T13:57:52Z</dcterms:modified>
  <cp:category/>
  <cp:version/>
  <cp:contentType/>
  <cp:contentStatus/>
</cp:coreProperties>
</file>